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Toc139712419" localSheetId="0">'Лист1'!#REF!</definedName>
    <definedName name="_Toc139712420" localSheetId="0">'Лист1'!#REF!</definedName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<sst xmlns="http://schemas.openxmlformats.org/spreadsheetml/2006/main" count="828" uniqueCount="399">
  <si>
    <t>МУ "Управление здравоохранения" г.Рубцовска; КГУ "Центр занятости населения            г.Рубцовска"; МУ "Управление образования"        г.Рубцовска;Отдел ОФМС России по Алтайскому краю в г.Рубцовске.</t>
  </si>
  <si>
    <t xml:space="preserve">МУ "Управление культуры, спорта и молодежной политики"                 г.Рубцовска  </t>
  </si>
  <si>
    <t xml:space="preserve">МУ "Управление культуры, спорта и молодежной политики" г.Рубцовска  </t>
  </si>
  <si>
    <t>Жилищный комитет администрации города Рубцовска; МУ"Управление образования"        г.Рубцовска;        МУ"Управление здравоохранения"         г.Рубцовска</t>
  </si>
  <si>
    <t>Комитет по архитектуре и градостр-ву администрации  города Рубцовска; индивидуальные застройщики</t>
  </si>
  <si>
    <t>Снижение уровня инфекционных заболеваний, управляемых иммунизацией и предупреждение вспышечной групповой заболеваемости.Снижение    поствакцинальных осложнений и создание у населения коллективного иммунитета.</t>
  </si>
  <si>
    <t xml:space="preserve">Административное здание с магазином непродовольственных товаров по ул.Мира - всего. </t>
  </si>
  <si>
    <t>ИП Зингер</t>
  </si>
  <si>
    <t>Ввод в действие 700кв.м. общей площади, в том числе торговой 120кв.м.</t>
  </si>
  <si>
    <t>Ввод в действие 1421кв.м.общей площади, в том числе торговой 689кв.м.</t>
  </si>
  <si>
    <t>Ввод в действие 1059кв.м. общей площади, в том числе торговой 205кв.м.</t>
  </si>
  <si>
    <t>Ввод в действие 945кв.м. общей площади, в том числе торговой 330кв.м.</t>
  </si>
  <si>
    <t>Ввод в действие 568кв.м. общей площади, в том числе торговой 84кв.м.</t>
  </si>
  <si>
    <t>вакцинопрофилактика</t>
  </si>
  <si>
    <t>от 17.09.2009 № 234</t>
  </si>
  <si>
    <t>от 16.04.2009 № 147</t>
  </si>
  <si>
    <t>Повышение обеспеченночти специальным медицинским оборудованием, увеличение продолжительности жизни населения города с заболеваниями почек.</t>
  </si>
  <si>
    <t>Администрация ФГУ ИК-5</t>
  </si>
  <si>
    <t>Подготовка и корректура проектов планировки территорий, включая схемы обеспечеия коммунальной ифраструктурой земельных участков районов освоения новых и реконструируемых территорий, Правил землепользования и застройки города - всего</t>
  </si>
  <si>
    <t>Повышение обеспеченности жильем граждан города за счет ввода в 2010году 130квартир  общей площадью 7446кв.м.</t>
  </si>
  <si>
    <t>Активизация инвестиционной деятельности малого бизнеса, создание дополнительных рабочих мест, а в целом положительное влияние на социальную обстановку в городе.</t>
  </si>
  <si>
    <t xml:space="preserve">Частичное покрытие дефицита оборотных средств, возможность закупки нового оборудования, что позволит субъектам малого бизнеса обеспечить рост производства. </t>
  </si>
  <si>
    <t>Увеличение объема производства в 4раза, создание новых рабочих мест.</t>
  </si>
  <si>
    <t>Обеспечение водоснабжением подключаемую нагрузку объектов жилья и  организаций города. Гарантированная подача воды, соответсвующей гигиеническим требованиям к качеству воды централизованных систем питьевого водоснабжения.</t>
  </si>
  <si>
    <t>Строительство индивидуальных жилых домов - всего.</t>
  </si>
  <si>
    <t xml:space="preserve"> млн.руб.</t>
  </si>
  <si>
    <t>ЦЕЛЬ 1: Рост уровня и качества жизни населения города</t>
  </si>
  <si>
    <t>ЦЕЛЬ 2: Рост экономического потенциала</t>
  </si>
  <si>
    <t>2010     план</t>
  </si>
  <si>
    <t>Итого по мероприятиям цели 1.</t>
  </si>
  <si>
    <t>Итого по мероприятиям цели 2.</t>
  </si>
  <si>
    <t>1.2. Занятость населения</t>
  </si>
  <si>
    <t>1.1.Демографическая политика</t>
  </si>
  <si>
    <t>ЦЕЛЬ 3: Рост качества среды жизнедеятельности</t>
  </si>
  <si>
    <t>Костюков</t>
  </si>
  <si>
    <t>2.2. Инвестиционная деятельность.Строительство.</t>
  </si>
  <si>
    <t>Итого по мероприятиям цели 3.</t>
  </si>
  <si>
    <t>ЦЕЛЬ 4: Создание благоприятного социального климата для деятельности и здорового образа жизни</t>
  </si>
  <si>
    <t>4.1. Здравоохранение</t>
  </si>
  <si>
    <t>Итого по мероприятиям цели 4.</t>
  </si>
  <si>
    <t>2.1. Промышленность</t>
  </si>
  <si>
    <t>11.</t>
  </si>
  <si>
    <t>12.</t>
  </si>
  <si>
    <t xml:space="preserve">Завершение модернизации котельной установки БКЗ 85-13-250 ст. №2 -всего  </t>
  </si>
  <si>
    <t>Модернизация котельной установки БКЗ 85-13-250 ст. №3 -всего</t>
  </si>
  <si>
    <t xml:space="preserve">Установка 3-х противодавленческих турбин -всего </t>
  </si>
  <si>
    <t>Всего потребность средств на реализацию мероприятий плана</t>
  </si>
  <si>
    <t>Строительство пятиэтажного кирпичного жилого дома № 7 мкр.34 ЖСК"Тюльпан" - всего</t>
  </si>
  <si>
    <t>ЖСК"Тюльпан"</t>
  </si>
  <si>
    <t>Снижение числа детей и подростков, подверженных формированию алкогольной и наркотической зависимости.</t>
  </si>
  <si>
    <t xml:space="preserve">Строительство объектов торговли, общественного питания, сферы услуг - всего. </t>
  </si>
  <si>
    <t>из них по объектам:</t>
  </si>
  <si>
    <t>Строительство пятиэтажного кирпичного жилого дома № 15 мкр.51 ЖСК"Монолит" - всего</t>
  </si>
  <si>
    <t>ЖСК"Монолит"</t>
  </si>
  <si>
    <t>Повышение обеспеченности жильем граждан города за счет ввода 2951кв.м. общей площади жилья в 2009году.</t>
  </si>
  <si>
    <t>Строительство пятиэтажного кирпичного жилого дома № 1 мкр.25 ЖСК"Энтузиаст" - всего</t>
  </si>
  <si>
    <t>ЖСК"Энтузиаст"</t>
  </si>
  <si>
    <t>2.4.Малое предпринимательство</t>
  </si>
  <si>
    <t>Улучшение жилищных условий проживающих, исключение чрезвычайной ситуации.</t>
  </si>
  <si>
    <t>Пополнение библиотечных фондов, улучшение качества предоставляемых услуг.</t>
  </si>
  <si>
    <t>4.4. Культура</t>
  </si>
  <si>
    <t>4.5. Социальная защита и поддержка населения</t>
  </si>
  <si>
    <t>в том числе по объектам:</t>
  </si>
  <si>
    <t>Строительство резервуара чистой воды №3 на водопроводных очистных сооружениях города Рубцовска (в т.ч. корректировка ПСД) - всего</t>
  </si>
  <si>
    <t>в том числе мероприятие:</t>
  </si>
  <si>
    <t>Мероприятия Федерального закона от 21.07.2007 №185-ФЗ - всего.</t>
  </si>
  <si>
    <t>КЦП "Модернизация жилищно-коммунального комплекса Алтайского края на 2007-2010года"- всего.</t>
  </si>
  <si>
    <t>МЦП"Капитальный ремонт многоквартирных домов на 2008-2011годы" - всего.</t>
  </si>
  <si>
    <t>МЦП"Переселение граждан города Рубцовска из аварийного жилищного фонда" на 2008-2011годы - всего.</t>
  </si>
  <si>
    <t>Реконструкция бани по ул. Комсомольской, 77-всего</t>
  </si>
  <si>
    <t>Перепрофилирование (реконструкция) незавершенного строительством противотуберкулезного диспансера на 95коек в квартале 39 под отделение сосудистой патологии МУЗ"Городская больница №2", в том числе числе корректировка ПСД -всего</t>
  </si>
  <si>
    <t>средства Фонда реформирования жилищно-коммунального хозяйства</t>
  </si>
  <si>
    <t>Капитальный ремонт берегоукрепления Склюихинского водохранилища -всего</t>
  </si>
  <si>
    <t>Строительство булочно-кондитерского цеха - всего</t>
  </si>
  <si>
    <t>Расширение макаронной фабрики с увеличением производственных мощностей с 6,2 до 7,5тонн в час -всего</t>
  </si>
  <si>
    <t>Реконструкция маслоцеха с установкой линии по очистке растительного масла - всего</t>
  </si>
  <si>
    <t>Создание автоматизированной системы учета электроэнергии - всего</t>
  </si>
  <si>
    <t>Монтаж линии по производству белково-минеральных витаминных добавок (БМВД) - всего</t>
  </si>
  <si>
    <t>Создание в городе благоприятных условий для реализации потенциала молодежи. Улучшение социального положения различных категорий молодежи города за счет повышения эффективности молодежной политики.</t>
  </si>
  <si>
    <t>Реализация инвестиционных проектов субъектов малого бизнеса - всего.</t>
  </si>
  <si>
    <t>топографо-геодезические, землеустроительные, научно-исследовательские и иные подготовительные работы, подготовка местных нормативов градостроительного проектирования - всего.</t>
  </si>
  <si>
    <t>Обновление карты города, создание банка сформированных земельных участков, предотвращение негативных последствий освоения неизученных земель.</t>
  </si>
  <si>
    <t>Создание мощностей и организация производства гусеничного многофункционального трактора 6 тонн (А-600) -всего</t>
  </si>
  <si>
    <t xml:space="preserve">Полная стоимость проекта 2800млн.руб. с окончанием в 2015году. Годовой объем производства: 1очередь - 340шт./год, 2очередь 900шт/год; модернизация тракторов класса 4-5 - 1600шт/год. Создание 3000 новых рабочих мест.  </t>
  </si>
  <si>
    <t xml:space="preserve">в том числе </t>
  </si>
  <si>
    <t>Снижение непроизводственных потерь и аварийности в коммунальных сетях.</t>
  </si>
  <si>
    <t>Улучшение водоснабжения потребителей города.</t>
  </si>
  <si>
    <t xml:space="preserve">модернизация объектов водоснабжения, водоотведения и теплоснабжения города. </t>
  </si>
  <si>
    <t xml:space="preserve">Торговый центр по продаже непродовольственных товаров по пр.Ленина - всего. </t>
  </si>
  <si>
    <t>в рамках софинансирования ФЦП"Жилище на 2002-2010 годы" подпрограмма "Модернизация объектов коммунальной инфраструктуры" -всего.</t>
  </si>
  <si>
    <t>Снижение риска распространения ВИЧ/СПИДа, ИППП и снижение случаев рождения ВИЧ-инфицированных детей в 2раза. Доступность к обследованию населения города, своевременное выявление ВИЧ-инфекции.</t>
  </si>
  <si>
    <t xml:space="preserve">Администрация города, Управление внутренних дел по городу Рубцовску   </t>
  </si>
  <si>
    <t>4.3. Образование</t>
  </si>
  <si>
    <t>ПРИЛОЖЕНИЕ №1</t>
  </si>
  <si>
    <t>к решению Рубцовского городского</t>
  </si>
  <si>
    <t>к Программе, принятой</t>
  </si>
  <si>
    <t>решением Рубцовского городского</t>
  </si>
  <si>
    <t xml:space="preserve">Совета депутатов Алтайского края </t>
  </si>
  <si>
    <t>Управление социальной защиты населения по городу Рубцовску.</t>
  </si>
  <si>
    <t>3.1. Потребительский рынок</t>
  </si>
  <si>
    <t>3.2. Жилищно-коммунальное хозяйство</t>
  </si>
  <si>
    <t>3.3. Транспорт и дорожное хозяйство</t>
  </si>
  <si>
    <t>3.4. Безопасность населения</t>
  </si>
  <si>
    <t>федеральный бюджет</t>
  </si>
  <si>
    <t xml:space="preserve">Магазин непродовольственных товаров по Рабочему тракту - всего. </t>
  </si>
  <si>
    <t xml:space="preserve">Административное здание с магазином непродовольственных товаров с северной стороны пр.Ленина, 205-а - всего. </t>
  </si>
  <si>
    <t>Ввод в действие 115кв.м. общей площади, в том числе торговой 44кв.м.</t>
  </si>
  <si>
    <t xml:space="preserve">Магазин продовольственных товаров по ул.Алтайской - всего. </t>
  </si>
  <si>
    <t xml:space="preserve">Магазин ритуальных услуг с залом прощаний по пер.Деповской, 4 - всего. </t>
  </si>
  <si>
    <t xml:space="preserve">Закусочная по ул.Федоренко - всего.  </t>
  </si>
  <si>
    <t xml:space="preserve">Магазин продовольственных товаров с административными помещениями и кафе по ул.Щетинкина, 5 - всего. </t>
  </si>
  <si>
    <t xml:space="preserve">Магазин непродовольственных товаров с административными помещениями по пер.Гражданскому - всего. </t>
  </si>
  <si>
    <t xml:space="preserve">Магазин с административными помещениями по ул.Комсомольской - всего. </t>
  </si>
  <si>
    <t>Ввод в действие 247кв.м. общей площади, в том числе торговой 106кв.м.</t>
  </si>
  <si>
    <t>Ввод в действие 842кв.м. общей площади, в том числе торговой 59кв.м.</t>
  </si>
  <si>
    <t>Ввод в действие 82кв.м. общей площади, в том числе обеденный зал 35кв.м.</t>
  </si>
  <si>
    <t>Ввод в действие 334кв.м. общей площади, в том числе торговой 84кв.м.</t>
  </si>
  <si>
    <t>Увеличение числа жителей города, регулярно занимающихся физической культурой и спортом, улучшение физической подготовки подрастающего поколения, сохранение кадрового потенциала и укрепление материально-спортивной  базы физической культуры и спорта.</t>
  </si>
  <si>
    <t>КЦП "Содействие занятости населения Алтайского края" на 2007-2010годы и программы "Содействия занятости населения города Рубцовска" на 2008-2010годы - всего.</t>
  </si>
  <si>
    <t>Расширение выпуска почвообрабатывающей сельскохозяйственной техники - всего.</t>
  </si>
  <si>
    <t>ЗАО "Рубцовский завод запасных частей"</t>
  </si>
  <si>
    <t xml:space="preserve">Удовлетворение потребности сельхозпроизводителей в технике, соответствующей современным энерго и ресурсосберегающим технологиям. Обеспечение технологического и сервисного обслуживания поставляемой техники потребителям.Создание новых рабочих мест.  </t>
  </si>
  <si>
    <t>Подпрограмма:Меры по развитию помощи онкологическим больным в Алтайском крае на 2007-2011годы-всего.</t>
  </si>
  <si>
    <t>Подпрограмма:Неотложные меры борьбы с туберкулезом в Алтайском крае на 2007-2011годы- всего.</t>
  </si>
  <si>
    <t>Подпрограмма: Вакцинопрофилактика на 2007-2011годы- всего.</t>
  </si>
  <si>
    <t>Подпрограмма:Охрана психического здоровья граждан на 2007-2011годы-всего.</t>
  </si>
  <si>
    <t>Подпрограмма:Сахарный диабет на 2007-2011годы- всего.</t>
  </si>
  <si>
    <t xml:space="preserve">Повышение безопасности и комфортности проживания 1666 переселенцев из аварийного жилья, ликвидация 25852,9кв.метров аварийного жилья снижение объемов финансирования на ремонт жилых домов, подлежащих сносу,освобождение земельных участков для нового строительства. </t>
  </si>
  <si>
    <t>Увеличение общей обеспеченности врачами до 31 на 10000чел.населения, повышение квалификации 310врачей, повышение квалификации 644человек среднего медперсонала, стабилизация показателей обеспеченности кадрами лечебно-поликлинических учреждений с последующим ростом их укомплектованности.</t>
  </si>
  <si>
    <t>Улучшение здоровья новорожденных.</t>
  </si>
  <si>
    <t>МОУ "НОШ Детский сад "Истоки" (микрорайон "Северный")</t>
  </si>
  <si>
    <t>МОУ "Гимназия "Планета детства" (микрорайон "Южный")</t>
  </si>
  <si>
    <t>МДОУ "Детский сад №19 "Рябинка" (микрорайон "Северный")</t>
  </si>
  <si>
    <t>МДОУ "ЦРР - детский сад №54 "Золотой ключик" (микрорайон "Южный")</t>
  </si>
  <si>
    <t>2008 отчет</t>
  </si>
  <si>
    <t>2009     план</t>
  </si>
  <si>
    <t>2011  план</t>
  </si>
  <si>
    <t>2012   план</t>
  </si>
  <si>
    <t xml:space="preserve">КЦП "Демографическое развитие Алтайского края" на 2008-2015годы - всего </t>
  </si>
  <si>
    <t>КЦП "Обеспечение жильем или улучшение жилищных условий молодых семей в Алтайском крае" на 2004-2010годы и ГЦП "Обеспечение жильем или улучшение жилищных условий молодых семей в городе Рубцовске на 2007-2010годы"-всего</t>
  </si>
  <si>
    <t>КЦП "Молодежь Алтая" на 2007-2010годы и ГЦП "Молодежь города Рубцовска" на 2008-2011годы - всего</t>
  </si>
  <si>
    <t>КЦП "Дети Алтая" на 2007-2010годы - всего</t>
  </si>
  <si>
    <t>ВЦП"Формирование и пропаганда здорового образа жизни среди населения Алтайского края" на 2008-2010годы - всего.</t>
  </si>
  <si>
    <t>МДОУ "ЦРР - детский сад №7 "Ярославна" (микрорайон "Южный")</t>
  </si>
  <si>
    <t>Открытие 220 дополнительных мест в в действующих дошкольных учреждениях обеспечит рост охвата детей, посещающих их.</t>
  </si>
  <si>
    <t xml:space="preserve">Открытие 80 дополнительных мест. </t>
  </si>
  <si>
    <t xml:space="preserve">Открытие 20 дополнительных мест. </t>
  </si>
  <si>
    <t>строительство общежития ФГУ ИК -5 на 300мест</t>
  </si>
  <si>
    <t xml:space="preserve">Улучшения обслуживания населения за счет обеспечения судебных участков компьютерной техникой и оргтехникой. </t>
  </si>
  <si>
    <t>Увеличение объемов производства, организация новых рабочих мест.</t>
  </si>
  <si>
    <t>ООО"Фирма Век"</t>
  </si>
  <si>
    <t>ООО"Алгол плюс"</t>
  </si>
  <si>
    <t>ИП Романов</t>
  </si>
  <si>
    <t>ИП Аракелян</t>
  </si>
  <si>
    <t>ООО"Агромаш"</t>
  </si>
  <si>
    <t>ООО"Старая компания"</t>
  </si>
  <si>
    <t>ИП Изотова</t>
  </si>
  <si>
    <t xml:space="preserve">Увеличение продолжительности жизни и профилактика заболеваемости населения города. </t>
  </si>
  <si>
    <t>13.</t>
  </si>
  <si>
    <t>Повышение качества жилищно-коммунального обслуживания населения, снижение износа жилищного фонда и социальной напряженности населения за счет повышения надежности работы внутридомовых инженерных систем и безопасности условий проживания.</t>
  </si>
  <si>
    <t xml:space="preserve">Увеличение доли капитально отремонтированного жилого фонда с 5,2% в 2008году до 41,4% в 2011 году. </t>
  </si>
  <si>
    <t xml:space="preserve">Обеспечение данной категории больных высокоэффективными лекарственными препаратами. </t>
  </si>
  <si>
    <t>Оснащение станций переливания крови современным, высокотехнологичным специализированным оборудованием.</t>
  </si>
  <si>
    <t>содействие устройству на воспитание в семьи детей-сирот и детей, оставшихся без попечения родителей.</t>
  </si>
  <si>
    <t>повышение уровня занятости женщин, имеющих малолетних детей, их профессиональная подготовка и переподготовка</t>
  </si>
  <si>
    <t>регулируемая замещающая миграция</t>
  </si>
  <si>
    <t>Замедление темпов сокращения численности населения, улучшение демографической ситуации.</t>
  </si>
  <si>
    <t xml:space="preserve">Улучшение социально-бытовых и жилищных условий не менее 307 молодых семей, укрепление их семейных отношений, улучшение демографической ситуации в городе. </t>
  </si>
  <si>
    <t>Решение проблемы снижения в городе заболеваемости и смертности от заболеваний сердечно-сосудистой системы.</t>
  </si>
  <si>
    <t>4.2. Физическая культура и спорт</t>
  </si>
  <si>
    <t>Участие в краевых соревнованиях по футболу и мини-футболу.</t>
  </si>
  <si>
    <t xml:space="preserve">Участие в первенствах и чемпионатах края по хоккею.  </t>
  </si>
  <si>
    <t xml:space="preserve">Организация питания учащихся в соответсвии с современными разработками и технологиями для укрепления здоровья подрастающего поколения. </t>
  </si>
  <si>
    <t>Предоставление эндопротезов и имплантантов для проведения операций.</t>
  </si>
  <si>
    <t>ПК"Снежинка"</t>
  </si>
  <si>
    <t>ИП Трусов</t>
  </si>
  <si>
    <t>Содание новых рабочих мест.</t>
  </si>
  <si>
    <t>Ремонт и реконструкция помещения, расширение производства - всего.</t>
  </si>
  <si>
    <t>Создание малогабаритного шерстопрядильного производства - всего.</t>
  </si>
  <si>
    <t>ООО"Алтайтрансмашсервис"</t>
  </si>
  <si>
    <t>Улучшение качества медицинских услуг.</t>
  </si>
  <si>
    <t>Оснащение специальным оборудованием и приборами Госавтоинспекции города для обеспечения безопасности дорожного движения.</t>
  </si>
  <si>
    <t>Строительство детского сада на 95 мест в центральной части города - всего</t>
  </si>
  <si>
    <t>детского сада №44 (микрорайон "Северный")</t>
  </si>
  <si>
    <t>детского сада №33 (микрорайон "Южный")</t>
  </si>
  <si>
    <t>детского сада №1 (микрорайон "Южный")</t>
  </si>
  <si>
    <t>детского сада №11 (микрорайон "Северный")</t>
  </si>
  <si>
    <t>Восстановление 9детских садов, приостановивших деятельность с начала 90-х годов и используемых в настоящее время не по назначению, с проведением их капитального ремонта - всего</t>
  </si>
  <si>
    <t xml:space="preserve">В связи с реорганизацией МУП "Южная тепловая станция" проект не планируется.  </t>
  </si>
  <si>
    <t>Строительство нового цеха - всего.</t>
  </si>
  <si>
    <t xml:space="preserve">2.3. Управление муниципальной собственностью </t>
  </si>
  <si>
    <t>Ввод 675 дополнительных мест в дошкольных учреждениях обеспечит рост охвата детей, посещающих их.</t>
  </si>
  <si>
    <t>Открытие дополнительных групп в действующих детских дошкольных учреждениях - всего.</t>
  </si>
  <si>
    <t xml:space="preserve">Приобретение химиопрепаратов. </t>
  </si>
  <si>
    <t>Проведение обследований с целью раннего выявления у детей, профилактическое лечение детей и подростков, приобретение диагностического оборудования.</t>
  </si>
  <si>
    <t>Закуп препаратов для иммунизации детей.</t>
  </si>
  <si>
    <t xml:space="preserve">Лекарственное обеспечение больных. </t>
  </si>
  <si>
    <t>Совершенствование системы медицинской помощи путем использования современных высокоэффективных лекарственных средств.</t>
  </si>
  <si>
    <t>№ п/п</t>
  </si>
  <si>
    <t>ОАО «Мельник»</t>
  </si>
  <si>
    <t>Повышение обеспеченности жильем граждан города за счет ввода 39448кв.м. общей площади жилья, в том числе в 2008году - 6500кв.м., в 2009году - 6600кв.м., в 2010году - 8513кв.м.,  в 2011году - 8835кв.м., в 2012году - 9000кв.м.</t>
  </si>
  <si>
    <t>ООО"Маркитант"</t>
  </si>
  <si>
    <t>Углублённая переработка продуктов перемола (мука, подсолнечник). Организация  40рабочих мест.</t>
  </si>
  <si>
    <t xml:space="preserve">Увеличение мощности котла до 100 тонн пара/час, прирост на 25 тонн пара/час. Снижение себестоимости теплоэнергии в расчете на 1 Гкал.  </t>
  </si>
  <si>
    <t xml:space="preserve">Обеспечение полной потребности предприятия в ледяной воде. </t>
  </si>
  <si>
    <t>Наименование мероприятия</t>
  </si>
  <si>
    <t>Ожидаемый результат от реализации мероприятия</t>
  </si>
  <si>
    <t>Исполнитель</t>
  </si>
  <si>
    <t xml:space="preserve">  в том числе по годам:</t>
  </si>
  <si>
    <t>Объем финансирования всего</t>
  </si>
  <si>
    <t>План</t>
  </si>
  <si>
    <t>1.</t>
  </si>
  <si>
    <t xml:space="preserve">собственные средства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</si>
  <si>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</si>
  <si>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</si>
  <si>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</si>
  <si>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</si>
  <si>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</si>
  <si>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</si>
  <si>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</si>
  <si>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</si>
  <si>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федеральный бюджет </t>
  </si>
  <si>
    <t>Обеспечение временного трудоустройства нуждающихся граждан,  оказание профориентационных услуг.Сокращение доли безработной молодежи и женщин. Более полное обеспечение ведущих материальных отраслей экономики города квалифицированной рабочей силой.</t>
  </si>
  <si>
    <t>Рост объемов производства предприятия на 25 тыс.тонн БМВД. Организация 17 рабочих мест.</t>
  </si>
  <si>
    <t xml:space="preserve">МУ "Управление здравоохранения" г.Рубцовска </t>
  </si>
  <si>
    <t>МУ "Управление здравоохранения" г.Рубцовска</t>
  </si>
  <si>
    <t>Удовлетворение потребности населения центральной части города в детских дошкольных учреждениях .</t>
  </si>
  <si>
    <t>Сохранение и развитие единого образовательного пространства города, создание условий, обеспечивающих охрану жизни, сохранением укрепление здоровья обучающихся и работников образования, формирование здорового образа жизни, повышение уровня профессиональной компетентности.</t>
  </si>
  <si>
    <t>краевой бюджет</t>
  </si>
  <si>
    <t>муниципальный бюджет</t>
  </si>
  <si>
    <t>10.</t>
  </si>
  <si>
    <t>Модернизация котельной установки                                                                   БКЗ 85-13-250 ст. №3.</t>
  </si>
  <si>
    <t>в том числе</t>
  </si>
  <si>
    <t xml:space="preserve">Рубцовский филиал  ОАО «Алтайвагон» </t>
  </si>
  <si>
    <t>Расчет по источникам финансирования</t>
  </si>
  <si>
    <t>Индекс дефлятор</t>
  </si>
  <si>
    <t>Индекс дефлятор для расчета</t>
  </si>
  <si>
    <t>Исходные данные</t>
  </si>
  <si>
    <t>Финансирование с учетом инфляции</t>
  </si>
  <si>
    <t>Строительство склада готовой продукции макаронной фабрики-всего</t>
  </si>
  <si>
    <t>краевой дорожный фонд</t>
  </si>
  <si>
    <t xml:space="preserve">№ </t>
  </si>
  <si>
    <t>краевой бюджет (50%)</t>
  </si>
  <si>
    <t>муниципальный бюджет (30%)</t>
  </si>
  <si>
    <t>Ввод мощностей по выпуску крупного вагонного литья при выходе на полную проектную мощность в объёме 25 тыс.тонн в год. Создание 256 новых рабочих мест. Дополнительное поступление налоговых платежей в бюджет города составит не менее 6млн.руб. в год.</t>
  </si>
  <si>
    <t xml:space="preserve">краевой бюджет </t>
  </si>
  <si>
    <t>Повышение надежности работы троллейбусного транспорта в городе, сокращение эксплуатационных затрат.</t>
  </si>
  <si>
    <t>Строительство пятиэтажного жилого дома № 7 по ул. Федоренко - всего</t>
  </si>
  <si>
    <t xml:space="preserve">Ввод 6465кв.м. жилья, в том числе для работников бюджетной сферы города нуждающихся в улучшении жилищных условий. </t>
  </si>
  <si>
    <t>Ввод 6465кв.м. жилья позволит улучшить обеспеченность в жилье граждан города.</t>
  </si>
  <si>
    <t>Сокращение заболеваемости детей и взрослых населения города, увеличение охвата вакцинацией детей и сокращение уровня инфицированности.</t>
  </si>
  <si>
    <t>Повышение эффективности системы профилактики правонарушений, стабилизация криминогенной обстановки в общественных местах, сокращение количества совершенных преступлений с применением огнестрельного оружия, количества совершенных тяжких преступлений на 20%, повышение уровня безопасности и антитерростической защищенности объектов, увеличение уровня оснащенности средствами связи и специальными средствами до 31%.</t>
  </si>
  <si>
    <t>Выделение кредитов на реализацию инвестиционных проектов субъектам малого бизнеса в соотвествии с ежегодно заключаемыми Соглашениями между администрацией города и Рубцовским отделением №270 Сбербанка России- всего.</t>
  </si>
  <si>
    <t>Ликвидация дефицита  холодного водоснабжения населения западной части города.</t>
  </si>
  <si>
    <t xml:space="preserve">Восстановление ранее действующей бани для предоставления ее услуг жителям северной части города.  </t>
  </si>
  <si>
    <t>Улучшение качества дорог и качества предоставляемых гражданам города транспортных услуг, снижение аварийности.</t>
  </si>
  <si>
    <t>Обеспечение надежности водоснабжения города, исключение чрезвычайных ситуаций при дальнейшей эксплуатации сооружения.</t>
  </si>
  <si>
    <t>ГЦП"Обеспечение населения города Рубцовска информационно-библиотечными услугами" (2007-2009годы) - всего.</t>
  </si>
  <si>
    <t>КЦП "Культура Алтайского края" на 2007-2010годы и МЦП"Культура города Рубцовска Алтайского края на 2008-2010годы" - всего.</t>
  </si>
  <si>
    <t>из них:</t>
  </si>
  <si>
    <t>Повышение надежности сообщения с городом Змеиногорском и группой близлежащих районов. Устранение нареканий на качество дорожного мостового покрытия со стороны водителей автотранспортных средств.</t>
  </si>
  <si>
    <t>муниципального образования "Город Рубцовск" на 2008-2012годы.</t>
  </si>
  <si>
    <t>Ввод 75-ти дополнительных мест.</t>
  </si>
  <si>
    <t>"Рубцовский молочный завод" филиал ОАО«Вимм-Билль-Данн»</t>
  </si>
  <si>
    <t>Охват автобусным и троллейбусным сообщением поселка индивидуальной застройки микрорайона "Южный".  Возможность закольцовки троллейбусных маршрутов №1 и №2.</t>
  </si>
  <si>
    <t>Удовлетворение потребности населения микрорайонов №,№ 51,52 в детских дошкольных учреждениях .</t>
  </si>
  <si>
    <t>Сокращение очередности проводимых плановых операций, улучшение качества предоставляемых медицинских услуг населению города и близлежащих районов.</t>
  </si>
  <si>
    <t>детского сада №5 (микрорайон "Южный", филиал гимназии №8)</t>
  </si>
  <si>
    <t>детского сада №43 (микрорайон "Черемушки", школа №12)</t>
  </si>
  <si>
    <t xml:space="preserve"> детского сада №42 (микрорайон "Западный", филиал школы №23)</t>
  </si>
  <si>
    <t xml:space="preserve">Замена танков хранения молока для производства сыра "Ламбер"- всего </t>
  </si>
  <si>
    <t>Проект завершен. Введенные в эксплуатацию мощности в объёме 40 тонн сыра в сутки освоены полностью.</t>
  </si>
  <si>
    <t xml:space="preserve">Реконструкция выбоя комбикормового комплекса-всего </t>
  </si>
  <si>
    <t xml:space="preserve">Проект завершен досрочно в 2007году. Обеспечено увеличение объема продаж за счет расфасовки продукции в тару 10, 25 и 40 кг. Организовано 2рабочих места. </t>
  </si>
  <si>
    <t>Увеличение объема продаж за счет расфасовки продукции в тару 10кг, 25кг и 40кг. Организация 2-х рабочих мест.</t>
  </si>
  <si>
    <t xml:space="preserve">ГП«Создание автоматизированной системы учета недвижимости, проведение работ по разграничению государственной собственности на землю г.Рубцовска (2004-2009годы)» - всего. </t>
  </si>
  <si>
    <t xml:space="preserve"> Автоматизации процессов формирования, учета, оценки земельных участков и объектов недвижимости позволит упорядочить базу налогоплательщиков бюджета города. </t>
  </si>
  <si>
    <t>Прирост выпуска макаронных изделий на 9,8 тыс.тонн в год.Расширение ассортимента макаронных изделий и увеличение доли мелкой фасовки по 0,4 кг, 3 кг и 5 кг. Организация 4 –х рабочих мест.</t>
  </si>
  <si>
    <t>Увеличение объема выпуска макаронных изделий на 5,2 тыс.тонн и расширение их ассортимента. Организация  4-х рабочих мест.</t>
  </si>
  <si>
    <t>Прирост объемов выпуска растительного масла на 0,6 тыс.тонн в год.</t>
  </si>
  <si>
    <t>Сокращение расходов предприятия на потребление электроэнергии.</t>
  </si>
  <si>
    <t>14.</t>
  </si>
  <si>
    <t>Создание условий для освоения новых и реконструкции застроенных территорий.</t>
  </si>
  <si>
    <t xml:space="preserve"> детского сада №32 (микрорайон "Центральный", филиал гимназии №3)</t>
  </si>
  <si>
    <t xml:space="preserve"> детского сада №34 (микрорайон "Центральный", пограничная служба)</t>
  </si>
  <si>
    <t>Подпрограмма "Кровь" на 2007-2011годы - всего</t>
  </si>
  <si>
    <t>Подпрограмма "Гемодиализ и трансплантация почек на 2007-2011годы" - всего</t>
  </si>
  <si>
    <t>Подпрограмма "Высокотехнологические операции в травматологии, ортопедии и эндопротезировании на 2007-2011годы" - всего</t>
  </si>
  <si>
    <t>администрации города Рубцовска; муниципальное унитарное троллейбусное предприятие.</t>
  </si>
  <si>
    <t xml:space="preserve">Управление по промышленности, энергетике, транспорту, развитию предпринимательства и труду </t>
  </si>
  <si>
    <t>санитарную помощь населению, получение дополнительного медицинского оборудования.</t>
  </si>
  <si>
    <t>Повышение качества предоставляемых лечебных услуг, престижности профессиии медицинских работников, оказывающих первичную медико-</t>
  </si>
  <si>
    <t xml:space="preserve">УКС администрации города Рубцовска; МУ "Управление здравоохранения" г.Рубцовска. </t>
  </si>
  <si>
    <t xml:space="preserve">МУ "Управление здравоохранения" г. Рубцовска. </t>
  </si>
  <si>
    <t>Подпрограмма "Пульмонология" (бронхиальная астма, хроническая обструктивная болезнь легких, дыхательная недостаточность" на 2007-2011годы  - всего</t>
  </si>
  <si>
    <t>Ввод в эксплуатацию объекта позволит  ликвидировать загруженность  школ, действующих в ближайших микрорайонах.</t>
  </si>
  <si>
    <t>Исключение чрезвычайных ситуаций, а в случае их появления, сведение затрат на устранение до минимума.</t>
  </si>
  <si>
    <t xml:space="preserve">Пополнение и сохранение музейных фондов, совершенствование системы художественного образования, поддержка молодых дарований и кадров, укрепление материально-технической базы учреждений культуры. </t>
  </si>
  <si>
    <t>Строительство банно-прачечного комбината Рубцовского специального дома-интерната для престарелых и инвалидов по ул.Р.Зорге, 157- всего.</t>
  </si>
  <si>
    <t xml:space="preserve">Повышение эффективности системы социальной защиты малоимущих семей и отдельных категорий граждан, обеспечение доступности и качества предоставляемых социальных услуг. </t>
  </si>
  <si>
    <t>Поддержка учебных заведений, внедряющих инновационные образовательные программы, повышение качества образовательных услуг и поощрение лучших учителей.</t>
  </si>
  <si>
    <t xml:space="preserve">Национальный проект "Здоровье"- всего </t>
  </si>
  <si>
    <t>ГЦП"Профилактика ВИЧ/СПИДа в муниципальном образовании городского округа "Город Рубцовск" Алтайского края на 2009-2012годы"-всего.</t>
  </si>
  <si>
    <t>КЦП"Предупреждение заболеваний социального характера и борьба с ними" на 2007-2011годы - всего.</t>
  </si>
  <si>
    <t xml:space="preserve">ГЦП"Неотложные меры борьбы с туберкулезом в городе Рубцовске на 2009-2010годы"- всего. </t>
  </si>
  <si>
    <t xml:space="preserve">ЦП"Вакцинопрофилактика" муниципального образования "Город Рубцовск" Алтайского края на 2009-2012годы - всего.  </t>
  </si>
  <si>
    <t>КЦП"Важнейшие направления развития специализированной медицинской помощи" на 2007-2011годы - всего</t>
  </si>
  <si>
    <t>КЦП"Организация сервисного обслуживания, восстановление и приобретение медицинской техники для учреждений здравоохранения Алтайского края" на 2007-2011годы-всего.</t>
  </si>
  <si>
    <t xml:space="preserve">ЦП"Кадры здравоохранения муниципального образования "Город Рубцовск" Алтайского края на 2009-2012годы" - всего.  </t>
  </si>
  <si>
    <t>ВЦП"Развитие футбола в Алтайском крае" на 2008-2010годы-всего.</t>
  </si>
  <si>
    <t xml:space="preserve">МУ "Управление здравоохранения" г.Рубцовска; МУ"Управление образования" г.Рубцовска  Управление социальной защиты населения по городу Рубцовску </t>
  </si>
  <si>
    <t>Повышение обеспеченности жильем граждан города за счет ввода 10563кв.м. общей площади жилья, в т.ч. 1очереди в 2008году - 3950кв.м. и 2очереди в 2009году - 6613кв.м.</t>
  </si>
  <si>
    <t>ВЦП"Развитие хоккея в Алтайском крае" на 2009-2011годы-всего.</t>
  </si>
  <si>
    <t>ЦП"Развитие физической культуры и спорта муниципального образования "Город Рубцовск" Алтайского края" на 2008-2012годы-всего.</t>
  </si>
  <si>
    <t xml:space="preserve">Национальный проект "Образование"- всего </t>
  </si>
  <si>
    <t xml:space="preserve">КЦП "Развитие образования в Алтайском крае" на 2006-2010г.г. - всего </t>
  </si>
  <si>
    <t xml:space="preserve">ВЦП"Развитие образования в Алтайском крае" на 2008-2010годы и муниципальной целевой программы "Сохранение и развитие образования города Рубцовска" на 2009-2010годы" - всего.  </t>
  </si>
  <si>
    <t>ВЦП "Модернизация технологического оборудования школьных столовых в Алтайском крае" на 2008-2010годы и муниципальной целевой программы "Модернизация технологического оборудования школьных столовых в городе Рубцовске" на 2009-2010годы -всего.</t>
  </si>
  <si>
    <t>внебюджетные источники</t>
  </si>
  <si>
    <t xml:space="preserve">внебюджетные источники </t>
  </si>
  <si>
    <t>внебюджетные источники (20%)</t>
  </si>
  <si>
    <t>КЦП "Социальная поддержка малоимущих граждан и малоимущих семей с детьми" на 2007-2010годы и МЦП"Социальная поддержка малоимущих граждан и малоимущих семей с детьми города Рубцовска" на 2009-2010годы -всего</t>
  </si>
  <si>
    <t>Улучшение условий занимающихся в студиях и кружках, повышение качества предоставляемых услуг  основного городского учреждения культуры , работающего более 50лет без  капитального ремонта.</t>
  </si>
  <si>
    <t>мероприятий комплексной программы социально-экономического развития</t>
  </si>
  <si>
    <t>на развитие единой образовательной информационной  сети</t>
  </si>
  <si>
    <t>на вознаграждение за выполнение функций классного руководства</t>
  </si>
  <si>
    <t>на внедрение инновационных образовательных программ</t>
  </si>
  <si>
    <t>Повышение надежности сооружения, возможность проезда через него большегрузного транспорта.</t>
  </si>
  <si>
    <t>приобретение учебников для категорий социально незащищенных детей</t>
  </si>
  <si>
    <t>организация летнего отдыха детей</t>
  </si>
  <si>
    <t>проведение ЕГЭ</t>
  </si>
  <si>
    <t>повышение уровня пожарной безопасности образовательных учреждений:</t>
  </si>
  <si>
    <t>Значительное улучшение качества предоставляемых в городе образовательных услуг, повышение уровня знаний учащихся.</t>
  </si>
  <si>
    <t>иммунизация населения в рамках национального календаря прививок, а также гриппа</t>
  </si>
  <si>
    <t>дополнительная диспансеризация работающего населения</t>
  </si>
  <si>
    <t>оказание медпомощи женщинам в период беременности и родов в государственных и муниципальных учреждениях здравоохранения.</t>
  </si>
  <si>
    <t>КГЦУСО"Рубцовский специальный дом-интернат для престарелых и инвалидов"</t>
  </si>
  <si>
    <t xml:space="preserve">развитие материально-технической базы школ: приобретение учебного, и учебно-наглядного технологического оборудования, учебных пособий </t>
  </si>
  <si>
    <t>монтаж и сервисное обслуживание охранно-пожарной сигализации, замену э/проводки, приобретение первичных средств пожаротушения.</t>
  </si>
  <si>
    <t>оказание поддержки одаренным детям</t>
  </si>
  <si>
    <t>из них на:</t>
  </si>
  <si>
    <t>осуществление денежных выплат мед.персоналу фельдшерско-акушерских пунктов, врачам,фельдшерам и медсестрам "Скорой медицинской помощи".</t>
  </si>
  <si>
    <t>Улучшение условий проживания престарелых и инвалидов за счет ввода 50 помывочных банных мест и прачечной на 500кг сухого белья.</t>
  </si>
  <si>
    <t>Улучщение условий содержания отбывающих наказания в данных учреждениях.</t>
  </si>
  <si>
    <t>в том числе:</t>
  </si>
  <si>
    <t>Производство крупного вагонного литья - всего</t>
  </si>
  <si>
    <t>Реконструкция компрессорного цеха-всего</t>
  </si>
  <si>
    <t>Монтаж линии по производству длиннорезаных макарон «Спагетти»-всего</t>
  </si>
  <si>
    <t>Предоставление субсидий субъектам малого бизнеса города на компенсацию части процентов за пользование инвестицитонными кредитами в размере 2/3 ставки рефининсирования Центробанка-всего</t>
  </si>
  <si>
    <t>Строительство автодороги пр. Ленина - ул. Пролетарская-всего</t>
  </si>
  <si>
    <t>Проведение ремонта дорожного покрытия улиц города, в первую очередь являющихся продолжением краевых автомобильных дорог общего пользования -всего</t>
  </si>
  <si>
    <t>Реконструкция путепровода через железную дорогу по ул.Калинина-всего</t>
  </si>
  <si>
    <t>профилактика и лечение ВИЧ-СПИДа</t>
  </si>
  <si>
    <t xml:space="preserve">Реконструкция электроснабжения троллейбусного транспорта:   замена отработавшей свой срок контактной сети и прокладка высоковольтного э/кабеля от ГПП-4 до тяговой подстанции №2 - всего                              </t>
  </si>
  <si>
    <t>Строительство пятиэтажного жилого дома № 25 по пр. Ленина в микрорайоне № 33-всего</t>
  </si>
  <si>
    <t>Капремонт муниципального общежития № 4 по ул Громова, 30 - всего</t>
  </si>
  <si>
    <t>Капремонт муниципального общежития № 1 по пер. Алейский, 47 - всего</t>
  </si>
  <si>
    <t>Строительство напорно-разводящих водопроводных сетей (1очередь) - всего</t>
  </si>
  <si>
    <t>Строительство детского сада на 120 мест в микрорайоне № 51- всего</t>
  </si>
  <si>
    <t>Строительство школы на 900 мест в микрорайоне № 11- всего</t>
  </si>
  <si>
    <t>Капитальный ремонт мостового перехода через р.Алей в г.Рубцовске по Змеиногорскому тракту -всего.</t>
  </si>
  <si>
    <t>Обновление троллейбусного парка на 11 троллейбусов.Повышение надежности и качества услуг. Снижение эксплуатационных затрат на ремонт и обслуживание троллейбусов.</t>
  </si>
  <si>
    <t>КЦП"Модернизация троллейбусного парка городов края на 2007-2010 годы" и ГЦП "Создание условий предоставления транспортных услуг населению городским электрическим транспортом на 2008-2010годы -всего</t>
  </si>
  <si>
    <t>ФЦП "Развитие уголовно-исправительной системы (2007-2016годы) - всего</t>
  </si>
  <si>
    <t>ЦП"Профилактика алкоголизма, наркомании и токсикомании в муниципальном образовании "Город Рубцовск" Алтайского края на 2009-2012годы" - всего.</t>
  </si>
  <si>
    <t>КЦП"Профилактика преступлений и иных правонарушений в Алтайском крае" на 2009-2012годы" и МЦП"Профилактика преступлений и иных правонарушений в городе Рубцовске Алтайского края" на 2009-2012годы" - всего.</t>
  </si>
  <si>
    <t xml:space="preserve">ВЦП"Совершенствование деятельности института мировой юстиции на территории Алтайского края" на 2008-2010годы -всего. </t>
  </si>
  <si>
    <t xml:space="preserve"> КЦП"Повышение безопасности дорожного движения в Алтайском крае в 2006-2012годах"- всего.</t>
  </si>
  <si>
    <t>Оснащение устройством защитного отключения пожарной охраны образовательных учреждений в рамках КЦП"Снижение рисков и смягчение последствий чрезвычайных ситуаций природного и техногенного характера в Алтайском крае на 2005-2010г.г. - всего</t>
  </si>
  <si>
    <t>Строительство пристройки операционного блока к главному корпусу г/больницы № 1-всего</t>
  </si>
  <si>
    <t>Капремонт ДК  «Тракторостроитель»-всего</t>
  </si>
  <si>
    <t>ООО «Алттрак»</t>
  </si>
  <si>
    <t>приобретение спортивного инвентаря и оборудование</t>
  </si>
  <si>
    <t>осуществление денежных выплат врачам общей практики, врачам-терапевтам участковым и медицинским сестрам врачей-терапевтов участковых, врачам-педиатрам участковым, медицинским сестрам врачей общей практики с учетом результатов их деятельности.</t>
  </si>
  <si>
    <t>3шт.</t>
  </si>
  <si>
    <t>4шт.</t>
  </si>
  <si>
    <t xml:space="preserve">федеральный бюджет (в т.ч. средства Фонда реформирования ЖКХ)  </t>
  </si>
  <si>
    <t>КГУ "Центр занятости населения                 г. Рубцовска"</t>
  </si>
  <si>
    <t>УКС администрации города Рубцовска;          МУП «Южная тепловая станция»</t>
  </si>
  <si>
    <t>УКС администрации города Рубцовска.</t>
  </si>
  <si>
    <t>Комитет по архитектуре и градостр-ву администрации города Рубцовска</t>
  </si>
  <si>
    <t xml:space="preserve">Комитет по управлению имуществом администрации города Рубцовска.        </t>
  </si>
  <si>
    <t xml:space="preserve">Комитет по архитектуре и градостроительству администрации  города Рубцовска. </t>
  </si>
  <si>
    <t xml:space="preserve">Управление по промышленности, энергетике, транспорту, развитию предпринимательства и труду админ.города Рубцовска. </t>
  </si>
  <si>
    <r>
      <t>Управление по промышленности, энергетике, транспорту, развитию предпринимательства и труду админ. города Рубцовска.</t>
    </r>
    <r>
      <rPr>
        <sz val="12"/>
        <rFont val="Times New Roman"/>
        <family val="1"/>
      </rPr>
      <t xml:space="preserve"> </t>
    </r>
  </si>
  <si>
    <t>Комитет по ЖКХ администрации города Рубцовска.</t>
  </si>
  <si>
    <t xml:space="preserve">УКС администрации города Рубцовска; МУП "Рубцовский водоканал". </t>
  </si>
  <si>
    <t>УКС администрации города Рубцовска; МУП «Южная тепловая станция»</t>
  </si>
  <si>
    <t>УКС администрации города Рубцовска; комитет по ЖКХ администрации города Рубцовска.</t>
  </si>
  <si>
    <t>Управление по промышленности, энергетике, транспорту, развитию предпринимательства и труду администрации города Рубцовска; муниципальное унитарное троллейбусное предприятие.</t>
  </si>
  <si>
    <t xml:space="preserve">МУ «Управление здравоохранения» г.Рубцовска; МУ «Управление образования»г.Рубцовска; ГУЗ «Наркологичес-кий диспансер города Рубцовска» </t>
  </si>
  <si>
    <t>МУ "Управление здравоохранения" г. Рубцовска</t>
  </si>
  <si>
    <t xml:space="preserve">МУ "Управление здравоохранения"г.Рубцовска </t>
  </si>
  <si>
    <t>МУ "Управление культуры, спорта и молодежной политики"        г.Рубцовска</t>
  </si>
  <si>
    <r>
      <t>МУ "Управление культуры, спорта и молодежной политики"        г.Рубцовска</t>
    </r>
    <r>
      <rPr>
        <sz val="12"/>
        <rFont val="Times New Roman"/>
        <family val="1"/>
      </rPr>
      <t xml:space="preserve">  </t>
    </r>
  </si>
  <si>
    <t>МУ "Управление образования" г.Рубцовска.</t>
  </si>
  <si>
    <t>МУ "Управление образования"        г.Рубцовска.</t>
  </si>
  <si>
    <t>МУ "Управление культуры, спорта и молодежной политики" г.Рубцовска;УКС администрации города Рубцовска</t>
  </si>
  <si>
    <t xml:space="preserve"> МУ "Управление культуры, спорта и молодежной политики";МУ "Управление здравоохранения" г.Рубцовска;МУ "Управление образования"г.Рубцовска; управление социальной защиты населения по городу Рубцовску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</si>
</sst>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16" fontId="3" fillId="0" borderId="3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72" fontId="3" fillId="0" borderId="3" xfId="0" applyNumberFormat="1" applyFont="1" applyFill="1" applyBorder="1" applyAlignment="1">
      <alignment horizontal="center"/>
    </xf>
    <xf numFmtId="173" fontId="3" fillId="0" borderId="1" xfId="0" applyNumberFormat="1" applyFont="1" applyBorder="1" applyAlignment="1">
      <alignment horizontal="center" vertical="top" wrapText="1"/>
    </xf>
    <xf numFmtId="173" fontId="3" fillId="0" borderId="7" xfId="0" applyNumberFormat="1" applyFont="1" applyBorder="1" applyAlignment="1">
      <alignment horizontal="center" vertical="top" wrapText="1"/>
    </xf>
    <xf numFmtId="173" fontId="3" fillId="0" borderId="3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2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173" fontId="3" fillId="0" borderId="9" xfId="0" applyNumberFormat="1" applyFont="1" applyBorder="1" applyAlignment="1">
      <alignment horizontal="center" vertical="top" wrapText="1"/>
    </xf>
    <xf numFmtId="173" fontId="3" fillId="0" borderId="2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3" fillId="0" borderId="5" xfId="0" applyNumberFormat="1" applyFont="1" applyBorder="1" applyAlignment="1">
      <alignment horizontal="center" vertical="top" wrapText="1"/>
    </xf>
    <xf numFmtId="173" fontId="3" fillId="0" borderId="3" xfId="0" applyNumberFormat="1" applyFont="1" applyBorder="1" applyAlignment="1">
      <alignment horizontal="center" vertical="top" wrapText="1"/>
    </xf>
    <xf numFmtId="173" fontId="4" fillId="0" borderId="4" xfId="0" applyNumberFormat="1" applyFont="1" applyFill="1" applyBorder="1" applyAlignment="1">
      <alignment horizontal="center" wrapText="1"/>
    </xf>
    <xf numFmtId="173" fontId="4" fillId="0" borderId="2" xfId="0" applyNumberFormat="1" applyFont="1" applyFill="1" applyBorder="1" applyAlignment="1">
      <alignment horizontal="center" wrapText="1"/>
    </xf>
    <xf numFmtId="173" fontId="3" fillId="0" borderId="5" xfId="0" applyNumberFormat="1" applyFont="1" applyFill="1" applyBorder="1" applyAlignment="1">
      <alignment horizontal="center" wrapText="1"/>
    </xf>
    <xf numFmtId="172" fontId="3" fillId="0" borderId="3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3" fillId="0" borderId="3" xfId="0" applyNumberFormat="1" applyFont="1" applyFill="1" applyBorder="1" applyAlignment="1">
      <alignment horizontal="center" vertical="top" wrapText="1"/>
    </xf>
    <xf numFmtId="173" fontId="3" fillId="0" borderId="1" xfId="0" applyNumberFormat="1" applyFont="1" applyBorder="1" applyAlignment="1">
      <alignment horizontal="center" wrapText="1"/>
    </xf>
    <xf numFmtId="173" fontId="3" fillId="0" borderId="3" xfId="0" applyNumberFormat="1" applyFont="1" applyFill="1" applyBorder="1" applyAlignment="1">
      <alignment horizontal="center" wrapText="1"/>
    </xf>
    <xf numFmtId="173" fontId="3" fillId="0" borderId="1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wrapText="1"/>
    </xf>
    <xf numFmtId="173" fontId="3" fillId="0" borderId="4" xfId="0" applyNumberFormat="1" applyFont="1" applyFill="1" applyBorder="1" applyAlignment="1">
      <alignment horizontal="center" wrapText="1"/>
    </xf>
    <xf numFmtId="173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2" xfId="0" applyNumberFormat="1" applyFont="1" applyFill="1" applyBorder="1" applyAlignment="1">
      <alignment horizontal="center" wrapText="1"/>
    </xf>
    <xf numFmtId="173" fontId="3" fillId="0" borderId="7" xfId="0" applyNumberFormat="1" applyFont="1" applyFill="1" applyBorder="1" applyAlignment="1">
      <alignment horizontal="center" vertical="top" wrapText="1"/>
    </xf>
    <xf numFmtId="173" fontId="4" fillId="0" borderId="2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wrapText="1"/>
    </xf>
    <xf numFmtId="172" fontId="4" fillId="0" borderId="3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73" fontId="4" fillId="0" borderId="8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5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 wrapText="1"/>
    </xf>
    <xf numFmtId="172" fontId="3" fillId="0" borderId="5" xfId="0" applyNumberFormat="1" applyFont="1" applyFill="1" applyBorder="1" applyAlignment="1">
      <alignment horizontal="center" vertical="top" wrapText="1"/>
    </xf>
    <xf numFmtId="172" fontId="3" fillId="0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172" fontId="4" fillId="0" borderId="4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16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Fill="1" applyBorder="1" applyAlignment="1">
      <alignment horizontal="center" vertical="top"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172" fontId="3" fillId="0" borderId="5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9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top"/>
    </xf>
    <xf numFmtId="172" fontId="3" fillId="0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172" fontId="3" fillId="0" borderId="2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3" fillId="0" borderId="5" xfId="0" applyNumberFormat="1" applyFont="1" applyBorder="1" applyAlignment="1">
      <alignment horizontal="center" vertical="top" wrapText="1"/>
    </xf>
    <xf numFmtId="173" fontId="4" fillId="0" borderId="8" xfId="0" applyNumberFormat="1" applyFont="1" applyBorder="1" applyAlignment="1">
      <alignment horizontal="center" wrapText="1"/>
    </xf>
    <xf numFmtId="173" fontId="3" fillId="0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73" fontId="3" fillId="2" borderId="5" xfId="0" applyNumberFormat="1" applyFont="1" applyFill="1" applyBorder="1" applyAlignment="1">
      <alignment horizontal="center" wrapText="1"/>
    </xf>
    <xf numFmtId="173" fontId="3" fillId="2" borderId="3" xfId="0" applyNumberFormat="1" applyFont="1" applyFill="1" applyBorder="1" applyAlignment="1">
      <alignment horizontal="center" wrapText="1"/>
    </xf>
    <xf numFmtId="173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73" fontId="3" fillId="2" borderId="12" xfId="0" applyNumberFormat="1" applyFont="1" applyFill="1" applyBorder="1" applyAlignment="1">
      <alignment horizontal="center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3" fillId="2" borderId="9" xfId="0" applyNumberFormat="1" applyFont="1" applyFill="1" applyBorder="1" applyAlignment="1">
      <alignment horizontal="center" vertical="top" wrapText="1"/>
    </xf>
    <xf numFmtId="172" fontId="3" fillId="2" borderId="3" xfId="0" applyNumberFormat="1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vertical="top" wrapText="1"/>
    </xf>
    <xf numFmtId="172" fontId="3" fillId="2" borderId="5" xfId="0" applyNumberFormat="1" applyFont="1" applyFill="1" applyBorder="1" applyAlignment="1">
      <alignment horizontal="center" wrapText="1"/>
    </xf>
    <xf numFmtId="172" fontId="3" fillId="2" borderId="1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173" fontId="4" fillId="0" borderId="3" xfId="0" applyNumberFormat="1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72" fontId="3" fillId="2" borderId="2" xfId="0" applyNumberFormat="1" applyFont="1" applyFill="1" applyBorder="1" applyAlignment="1">
      <alignment horizontal="center" wrapText="1"/>
    </xf>
    <xf numFmtId="173" fontId="3" fillId="2" borderId="2" xfId="0" applyNumberFormat="1" applyFont="1" applyFill="1" applyBorder="1" applyAlignment="1">
      <alignment horizontal="center" wrapText="1"/>
    </xf>
    <xf numFmtId="173" fontId="0" fillId="2" borderId="3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4" fillId="0" borderId="3" xfId="0" applyNumberFormat="1" applyFont="1" applyBorder="1" applyAlignment="1">
      <alignment wrapText="1"/>
    </xf>
    <xf numFmtId="173" fontId="4" fillId="0" borderId="1" xfId="0" applyNumberFormat="1" applyFont="1" applyBorder="1" applyAlignment="1">
      <alignment wrapText="1"/>
    </xf>
    <xf numFmtId="0" fontId="3" fillId="0" borderId="8" xfId="0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vertical="top" wrapText="1"/>
    </xf>
    <xf numFmtId="173" fontId="3" fillId="2" borderId="12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173" fontId="0" fillId="2" borderId="5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173" fontId="4" fillId="2" borderId="10" xfId="0" applyNumberFormat="1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72" fontId="4" fillId="0" borderId="5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5" xfId="0" applyNumberFormat="1" applyFont="1" applyFill="1" applyBorder="1" applyAlignment="1">
      <alignment horizontal="center" vertical="top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173" fontId="4" fillId="0" borderId="3" xfId="0" applyNumberFormat="1" applyFont="1" applyFill="1" applyBorder="1" applyAlignment="1">
      <alignment horizontal="center" wrapText="1"/>
    </xf>
    <xf numFmtId="172" fontId="4" fillId="0" borderId="2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wrapText="1"/>
    </xf>
    <xf numFmtId="172" fontId="3" fillId="0" borderId="9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center" vertical="top" wrapText="1"/>
    </xf>
    <xf numFmtId="173" fontId="3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172" fontId="0" fillId="2" borderId="5" xfId="0" applyNumberForma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3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horizontal="center" vertical="top"/>
    </xf>
    <xf numFmtId="172" fontId="4" fillId="0" borderId="8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73" fontId="0" fillId="0" borderId="5" xfId="0" applyNumberForma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wrapText="1"/>
    </xf>
    <xf numFmtId="173" fontId="4" fillId="0" borderId="5" xfId="0" applyNumberFormat="1" applyFont="1" applyFill="1" applyBorder="1" applyAlignment="1">
      <alignment horizontal="center" wrapText="1"/>
    </xf>
    <xf numFmtId="173" fontId="3" fillId="0" borderId="5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172" fontId="3" fillId="0" borderId="7" xfId="0" applyNumberFormat="1" applyFont="1" applyFill="1" applyBorder="1" applyAlignment="1">
      <alignment horizontal="center" vertical="top" wrapText="1"/>
    </xf>
    <xf numFmtId="173" fontId="3" fillId="0" borderId="7" xfId="0" applyNumberFormat="1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center" vertical="top" wrapText="1"/>
    </xf>
    <xf numFmtId="173" fontId="4" fillId="0" borderId="5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wrapText="1"/>
    </xf>
    <xf numFmtId="173" fontId="4" fillId="0" borderId="3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173" fontId="0" fillId="0" borderId="3" xfId="0" applyNumberForma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73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73" fontId="4" fillId="0" borderId="7" xfId="0" applyNumberFormat="1" applyFont="1" applyFill="1" applyBorder="1" applyAlignment="1">
      <alignment horizontal="center" vertical="center" wrapText="1"/>
    </xf>
    <xf numFmtId="173" fontId="4" fillId="0" borderId="7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173" fontId="4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3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72" fontId="3" fillId="0" borderId="4" xfId="0" applyNumberFormat="1" applyFont="1" applyFill="1" applyBorder="1" applyAlignment="1">
      <alignment horizontal="center" wrapText="1"/>
    </xf>
    <xf numFmtId="172" fontId="3" fillId="0" borderId="1" xfId="0" applyNumberFormat="1" applyFont="1" applyFill="1" applyBorder="1" applyAlignment="1">
      <alignment horizontal="center" vertical="top" wrapText="1"/>
    </xf>
    <xf numFmtId="173" fontId="3" fillId="0" borderId="9" xfId="0" applyNumberFormat="1" applyFont="1" applyFill="1" applyBorder="1" applyAlignment="1">
      <alignment horizontal="center" wrapText="1"/>
    </xf>
    <xf numFmtId="173" fontId="3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72" fontId="3" fillId="0" borderId="11" xfId="0" applyNumberFormat="1" applyFont="1" applyFill="1" applyBorder="1" applyAlignment="1">
      <alignment horizontal="center" wrapText="1"/>
    </xf>
    <xf numFmtId="173" fontId="0" fillId="0" borderId="5" xfId="0" applyNumberFormat="1" applyFill="1" applyBorder="1" applyAlignment="1">
      <alignment horizontal="center"/>
    </xf>
    <xf numFmtId="173" fontId="0" fillId="0" borderId="3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2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173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3" fontId="3" fillId="0" borderId="6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center" vertical="top"/>
    </xf>
    <xf numFmtId="173" fontId="3" fillId="0" borderId="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173" fontId="3" fillId="0" borderId="5" xfId="0" applyNumberFormat="1" applyFont="1" applyFill="1" applyBorder="1" applyAlignment="1">
      <alignment horizontal="center" vertical="top"/>
    </xf>
    <xf numFmtId="173" fontId="0" fillId="0" borderId="3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3" fillId="0" borderId="5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172" fontId="3" fillId="0" borderId="7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2" fontId="4" fillId="0" borderId="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72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172" fontId="4" fillId="0" borderId="2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173" fontId="3" fillId="2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72" fontId="4" fillId="0" borderId="7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172" fontId="4" fillId="0" borderId="8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173" fontId="3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center" vertical="top" wrapText="1"/>
    </xf>
    <xf numFmtId="172" fontId="3" fillId="0" borderId="9" xfId="0" applyNumberFormat="1" applyFont="1" applyFill="1" applyBorder="1" applyAlignment="1">
      <alignment horizontal="center" vertical="top"/>
    </xf>
    <xf numFmtId="173" fontId="3" fillId="0" borderId="9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173" fontId="3" fillId="0" borderId="4" xfId="0" applyNumberFormat="1" applyFont="1" applyFill="1" applyBorder="1" applyAlignment="1">
      <alignment horizontal="center" vertical="center" wrapText="1"/>
    </xf>
    <xf numFmtId="173" fontId="3" fillId="0" borderId="2" xfId="0" applyNumberFormat="1" applyFont="1" applyFill="1" applyBorder="1" applyAlignment="1">
      <alignment horizontal="center" vertical="center" wrapText="1"/>
    </xf>
    <xf numFmtId="17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172" fontId="4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3" fontId="3" fillId="0" borderId="4" xfId="0" applyNumberFormat="1" applyFont="1" applyFill="1" applyBorder="1" applyAlignment="1">
      <alignment horizontal="center" vertical="top" wrapText="1"/>
    </xf>
    <xf numFmtId="173" fontId="3" fillId="0" borderId="2" xfId="0" applyNumberFormat="1" applyFont="1" applyBorder="1" applyAlignment="1">
      <alignment horizontal="center" vertical="top" wrapText="1"/>
    </xf>
    <xf numFmtId="173" fontId="4" fillId="0" borderId="7" xfId="0" applyNumberFormat="1" applyFont="1" applyFill="1" applyBorder="1" applyAlignment="1">
      <alignment horizontal="center" vertical="top" wrapText="1"/>
    </xf>
    <xf numFmtId="173" fontId="4" fillId="0" borderId="3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73" fontId="3" fillId="0" borderId="2" xfId="0" applyNumberFormat="1" applyFont="1" applyFill="1" applyBorder="1" applyAlignment="1">
      <alignment horizontal="center" vertical="top" wrapText="1"/>
    </xf>
    <xf numFmtId="173" fontId="3" fillId="0" borderId="3" xfId="0" applyNumberFormat="1" applyFont="1" applyFill="1" applyBorder="1" applyAlignment="1">
      <alignment horizontal="center" vertical="top" wrapText="1"/>
    </xf>
    <xf numFmtId="173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0"/>
  <sheetViews>
    <sheetView tabSelected="1" view="pageBreakPreview" zoomScale="75" zoomScaleNormal="75" zoomScaleSheetLayoutView="75" workbookViewId="0" topLeftCell="A1">
      <selection activeCell="J10" sqref="J10"/>
    </sheetView>
  </sheetViews>
  <sheetFormatPr defaultColWidth="9.00390625" defaultRowHeight="12.75"/>
  <cols>
    <col min="1" max="1" width="4.125" style="0" customWidth="1"/>
    <col min="2" max="2" width="37.00390625" style="0" customWidth="1"/>
    <col min="3" max="3" width="11.625" style="0" customWidth="1"/>
    <col min="4" max="4" width="10.625" style="0" customWidth="1"/>
    <col min="5" max="5" width="11.625" style="0" customWidth="1"/>
    <col min="6" max="6" width="11.00390625" style="0" customWidth="1"/>
    <col min="7" max="7" width="10.25390625" style="0" customWidth="1"/>
    <col min="8" max="8" width="9.375" style="0" customWidth="1"/>
    <col min="9" max="9" width="18.625" style="0" customWidth="1"/>
    <col min="10" max="10" width="38.00390625" style="0" customWidth="1"/>
  </cols>
  <sheetData>
    <row r="1" ht="16.5" customHeight="1">
      <c r="J1" s="395" t="s">
        <v>93</v>
      </c>
    </row>
    <row r="2" spans="9:10" ht="16.5" customHeight="1">
      <c r="I2" s="630" t="s">
        <v>94</v>
      </c>
      <c r="J2" s="630"/>
    </row>
    <row r="3" spans="9:10" ht="15" customHeight="1">
      <c r="I3" s="630" t="s">
        <v>97</v>
      </c>
      <c r="J3" s="630"/>
    </row>
    <row r="4" spans="9:10" ht="18" customHeight="1">
      <c r="I4" s="332"/>
      <c r="J4" s="332" t="s">
        <v>14</v>
      </c>
    </row>
    <row r="5" spans="9:10" ht="13.5" customHeight="1">
      <c r="I5" s="332"/>
      <c r="J5" s="332"/>
    </row>
    <row r="6" ht="16.5" customHeight="1">
      <c r="J6" s="395" t="s">
        <v>93</v>
      </c>
    </row>
    <row r="7" spans="9:10" ht="15.75" customHeight="1">
      <c r="I7" s="630" t="s">
        <v>95</v>
      </c>
      <c r="J7" s="630"/>
    </row>
    <row r="8" spans="9:10" ht="16.5" customHeight="1">
      <c r="I8" s="630" t="s">
        <v>96</v>
      </c>
      <c r="J8" s="630"/>
    </row>
    <row r="9" spans="1:10" ht="15.75" customHeight="1">
      <c r="A9" s="396"/>
      <c r="B9" s="396"/>
      <c r="C9" s="396"/>
      <c r="D9" s="396"/>
      <c r="E9" s="396"/>
      <c r="F9" s="396"/>
      <c r="G9" s="396"/>
      <c r="H9" s="396"/>
      <c r="I9" s="630" t="s">
        <v>97</v>
      </c>
      <c r="J9" s="630"/>
    </row>
    <row r="10" spans="1:10" ht="15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 t="s">
        <v>15</v>
      </c>
    </row>
    <row r="11" spans="1:10" ht="15.75" customHeight="1">
      <c r="A11" s="584" t="s">
        <v>210</v>
      </c>
      <c r="B11" s="584"/>
      <c r="C11" s="584"/>
      <c r="D11" s="584"/>
      <c r="E11" s="584"/>
      <c r="F11" s="584"/>
      <c r="G11" s="584"/>
      <c r="H11" s="584"/>
      <c r="I11" s="584"/>
      <c r="J11" s="584"/>
    </row>
    <row r="12" spans="1:10" ht="15.75" customHeight="1">
      <c r="A12" s="584" t="s">
        <v>323</v>
      </c>
      <c r="B12" s="584"/>
      <c r="C12" s="584"/>
      <c r="D12" s="584"/>
      <c r="E12" s="584"/>
      <c r="F12" s="584"/>
      <c r="G12" s="584"/>
      <c r="H12" s="584"/>
      <c r="I12" s="584"/>
      <c r="J12" s="584"/>
    </row>
    <row r="13" spans="1:10" ht="18.75">
      <c r="A13" s="584" t="s">
        <v>261</v>
      </c>
      <c r="B13" s="584"/>
      <c r="C13" s="584"/>
      <c r="D13" s="584"/>
      <c r="E13" s="584"/>
      <c r="F13" s="584"/>
      <c r="G13" s="584"/>
      <c r="H13" s="584"/>
      <c r="I13" s="584"/>
      <c r="J13" s="584"/>
    </row>
    <row r="14" spans="1:10" ht="12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</row>
    <row r="15" spans="1:10" ht="12" customHeight="1">
      <c r="A15" s="1"/>
      <c r="B15" s="337"/>
      <c r="C15" s="337"/>
      <c r="D15" s="337"/>
      <c r="E15" s="337"/>
      <c r="F15" s="337"/>
      <c r="G15" s="337"/>
      <c r="H15" s="337"/>
      <c r="I15" s="337"/>
      <c r="J15" s="35" t="s">
        <v>25</v>
      </c>
    </row>
    <row r="16" spans="1:10" ht="15.75" customHeight="1">
      <c r="A16" s="585" t="s">
        <v>241</v>
      </c>
      <c r="B16" s="585" t="s">
        <v>205</v>
      </c>
      <c r="C16" s="585" t="s">
        <v>209</v>
      </c>
      <c r="D16" s="587" t="s">
        <v>208</v>
      </c>
      <c r="E16" s="588"/>
      <c r="F16" s="588"/>
      <c r="G16" s="588"/>
      <c r="H16" s="589"/>
      <c r="I16" s="585" t="s">
        <v>207</v>
      </c>
      <c r="J16" s="585" t="s">
        <v>206</v>
      </c>
    </row>
    <row r="17" spans="1:10" ht="49.5" customHeight="1">
      <c r="A17" s="586"/>
      <c r="B17" s="586"/>
      <c r="C17" s="586"/>
      <c r="D17" s="338" t="s">
        <v>134</v>
      </c>
      <c r="E17" s="338" t="s">
        <v>135</v>
      </c>
      <c r="F17" s="338" t="s">
        <v>28</v>
      </c>
      <c r="G17" s="338" t="s">
        <v>136</v>
      </c>
      <c r="H17" s="339" t="s">
        <v>137</v>
      </c>
      <c r="I17" s="586"/>
      <c r="J17" s="586"/>
    </row>
    <row r="18" spans="1:10" ht="17.25" customHeight="1">
      <c r="A18" s="578" t="s">
        <v>26</v>
      </c>
      <c r="B18" s="579"/>
      <c r="C18" s="579"/>
      <c r="D18" s="579"/>
      <c r="E18" s="579"/>
      <c r="F18" s="579"/>
      <c r="G18" s="579"/>
      <c r="H18" s="579"/>
      <c r="I18" s="579"/>
      <c r="J18" s="580"/>
    </row>
    <row r="19" spans="1:10" ht="15.75" customHeight="1">
      <c r="A19" s="542" t="s">
        <v>32</v>
      </c>
      <c r="B19" s="543"/>
      <c r="C19" s="543"/>
      <c r="D19" s="543"/>
      <c r="E19" s="543"/>
      <c r="F19" s="543"/>
      <c r="G19" s="543"/>
      <c r="H19" s="543"/>
      <c r="I19" s="543"/>
      <c r="J19" s="544"/>
    </row>
    <row r="20" spans="1:10" ht="33" customHeight="1">
      <c r="A20" s="16" t="s">
        <v>211</v>
      </c>
      <c r="B20" s="79" t="s">
        <v>138</v>
      </c>
      <c r="C20" s="55">
        <f>SUM(D20+E20+F20+G20+H20)</f>
        <v>33.473</v>
      </c>
      <c r="D20" s="77"/>
      <c r="E20" s="53">
        <f>SUM(E22+E23+E24)</f>
        <v>10.562</v>
      </c>
      <c r="F20" s="54">
        <f>SUM(F22+F23+F24)</f>
        <v>8.527</v>
      </c>
      <c r="G20" s="53">
        <f>SUM(G22+G23+G24)</f>
        <v>7.384</v>
      </c>
      <c r="H20" s="147">
        <f>SUM(H22+H23+H24)</f>
        <v>7</v>
      </c>
      <c r="I20" s="563" t="s">
        <v>0</v>
      </c>
      <c r="J20" s="567" t="s">
        <v>166</v>
      </c>
    </row>
    <row r="21" spans="1:10" ht="13.5" customHeight="1">
      <c r="A21" s="218"/>
      <c r="B21" s="78" t="s">
        <v>344</v>
      </c>
      <c r="C21" s="223"/>
      <c r="D21" s="118"/>
      <c r="E21" s="219"/>
      <c r="F21" s="118"/>
      <c r="G21" s="219"/>
      <c r="H21" s="118"/>
      <c r="I21" s="571"/>
      <c r="J21" s="568"/>
    </row>
    <row r="22" spans="1:10" ht="47.25" customHeight="1">
      <c r="A22" s="218"/>
      <c r="B22" s="78" t="s">
        <v>163</v>
      </c>
      <c r="C22" s="157">
        <f>SUM(D22+E22+F22+G22+H22)</f>
        <v>29.942</v>
      </c>
      <c r="D22" s="118"/>
      <c r="E22" s="94">
        <v>7.654</v>
      </c>
      <c r="F22" s="86">
        <v>8.314</v>
      </c>
      <c r="G22" s="94">
        <v>7.174</v>
      </c>
      <c r="H22" s="86">
        <v>6.8</v>
      </c>
      <c r="I22" s="571"/>
      <c r="J22" s="568"/>
    </row>
    <row r="23" spans="1:10" ht="62.25" customHeight="1">
      <c r="A23" s="218"/>
      <c r="B23" s="78" t="s">
        <v>164</v>
      </c>
      <c r="C23" s="157">
        <f>SUM(D23+E23+F23+G23+H23)</f>
        <v>0.812</v>
      </c>
      <c r="D23" s="118"/>
      <c r="E23" s="94">
        <v>0.189</v>
      </c>
      <c r="F23" s="86">
        <v>0.213</v>
      </c>
      <c r="G23" s="94">
        <v>0.21</v>
      </c>
      <c r="H23" s="86">
        <v>0.2</v>
      </c>
      <c r="I23" s="571"/>
      <c r="J23" s="568"/>
    </row>
    <row r="24" spans="1:10" ht="37.5" customHeight="1">
      <c r="A24" s="220"/>
      <c r="B24" s="72" t="s">
        <v>165</v>
      </c>
      <c r="C24" s="155">
        <f>SUM(D24+E24+F24+G24+H24)</f>
        <v>2.719</v>
      </c>
      <c r="D24" s="129"/>
      <c r="E24" s="24">
        <v>2.719</v>
      </c>
      <c r="F24" s="129"/>
      <c r="G24" s="221"/>
      <c r="H24" s="129"/>
      <c r="I24" s="572"/>
      <c r="J24" s="569"/>
    </row>
    <row r="25" spans="1:10" ht="109.5" customHeight="1">
      <c r="A25" s="18" t="s">
        <v>213</v>
      </c>
      <c r="B25" s="71" t="s">
        <v>139</v>
      </c>
      <c r="C25" s="64">
        <f>SUM(D25+E25+F25+G25+H25)</f>
        <v>304.672</v>
      </c>
      <c r="D25" s="67">
        <f>SUM(D27+D28+D29+D30)</f>
        <v>31.726999999999997</v>
      </c>
      <c r="E25" s="96">
        <f>SUM(E27+E28+E29+E30)</f>
        <v>136.39499999999998</v>
      </c>
      <c r="F25" s="96">
        <f>SUM(F27+F28+F29+F30)</f>
        <v>136.55</v>
      </c>
      <c r="G25" s="37"/>
      <c r="H25" s="217"/>
      <c r="I25" s="571" t="s">
        <v>2</v>
      </c>
      <c r="J25" s="530" t="s">
        <v>167</v>
      </c>
    </row>
    <row r="26" spans="1:10" ht="14.25" customHeight="1">
      <c r="A26" s="68"/>
      <c r="B26" s="74" t="s">
        <v>344</v>
      </c>
      <c r="C26" s="68"/>
      <c r="D26" s="69"/>
      <c r="E26" s="399"/>
      <c r="F26" s="399"/>
      <c r="G26" s="68"/>
      <c r="H26" s="70"/>
      <c r="I26" s="571"/>
      <c r="J26" s="530"/>
    </row>
    <row r="27" spans="1:10" ht="15" customHeight="1">
      <c r="A27" s="22"/>
      <c r="B27" s="78" t="s">
        <v>221</v>
      </c>
      <c r="C27" s="18">
        <f>SUM(D27+E27+F27+G27+H27)</f>
        <v>88.858</v>
      </c>
      <c r="D27" s="61">
        <v>8.664</v>
      </c>
      <c r="E27" s="87">
        <v>41.265</v>
      </c>
      <c r="F27" s="87">
        <v>38.929</v>
      </c>
      <c r="G27" s="62"/>
      <c r="H27" s="93"/>
      <c r="I27" s="571"/>
      <c r="J27" s="530"/>
    </row>
    <row r="28" spans="1:10" ht="14.25" customHeight="1">
      <c r="A28" s="22"/>
      <c r="B28" s="78" t="s">
        <v>228</v>
      </c>
      <c r="C28" s="18">
        <f>SUM(D28+E28+F28+G28+H28)</f>
        <v>33.093</v>
      </c>
      <c r="D28" s="61">
        <v>7.28</v>
      </c>
      <c r="E28" s="87">
        <v>13.125</v>
      </c>
      <c r="F28" s="87">
        <v>12.688</v>
      </c>
      <c r="G28" s="62"/>
      <c r="H28" s="93"/>
      <c r="I28" s="571"/>
      <c r="J28" s="530"/>
    </row>
    <row r="29" spans="1:10" ht="15.75" customHeight="1">
      <c r="A29" s="22"/>
      <c r="B29" s="78" t="s">
        <v>229</v>
      </c>
      <c r="C29" s="18">
        <f>SUM(D29+E29+F29+G29+H29)</f>
        <v>30.227000000000004</v>
      </c>
      <c r="D29" s="61">
        <v>2.717</v>
      </c>
      <c r="E29" s="87">
        <v>13.755</v>
      </c>
      <c r="F29" s="87">
        <v>13.755</v>
      </c>
      <c r="G29" s="88"/>
      <c r="H29" s="93"/>
      <c r="I29" s="571"/>
      <c r="J29" s="530"/>
    </row>
    <row r="30" spans="1:10" ht="17.25" customHeight="1">
      <c r="A30" s="56"/>
      <c r="B30" s="232" t="s">
        <v>318</v>
      </c>
      <c r="C30" s="110">
        <f>SUM(D30+E30+F30+G30+H30)</f>
        <v>152.494</v>
      </c>
      <c r="D30" s="233">
        <v>13.066</v>
      </c>
      <c r="E30" s="400">
        <v>68.25</v>
      </c>
      <c r="F30" s="400">
        <v>71.178</v>
      </c>
      <c r="G30" s="234"/>
      <c r="H30" s="235"/>
      <c r="I30" s="572"/>
      <c r="J30" s="531"/>
    </row>
    <row r="31" spans="1:10" ht="47.25" customHeight="1">
      <c r="A31" s="16" t="s">
        <v>214</v>
      </c>
      <c r="B31" s="95" t="s">
        <v>140</v>
      </c>
      <c r="C31" s="54">
        <f>SUM(D31+E31+F31+G31+H31)</f>
        <v>4.312</v>
      </c>
      <c r="D31" s="54">
        <f>SUM(D33+D34)</f>
        <v>0.964</v>
      </c>
      <c r="E31" s="54">
        <f>SUM(E33+E34)</f>
        <v>1.318</v>
      </c>
      <c r="F31" s="54">
        <f>SUM(F33+F34)</f>
        <v>1.505</v>
      </c>
      <c r="G31" s="54">
        <f>SUM(G33+G34)</f>
        <v>0.525</v>
      </c>
      <c r="H31" s="54"/>
      <c r="I31" s="570" t="s">
        <v>1</v>
      </c>
      <c r="J31" s="565" t="s">
        <v>78</v>
      </c>
    </row>
    <row r="32" spans="1:10" ht="20.25" customHeight="1">
      <c r="A32" s="108"/>
      <c r="B32" s="74" t="s">
        <v>344</v>
      </c>
      <c r="C32" s="86"/>
      <c r="D32" s="86"/>
      <c r="E32" s="94"/>
      <c r="F32" s="86"/>
      <c r="G32" s="94"/>
      <c r="H32" s="86"/>
      <c r="I32" s="571"/>
      <c r="J32" s="573"/>
    </row>
    <row r="33" spans="1:10" ht="14.25" customHeight="1">
      <c r="A33" s="108"/>
      <c r="B33" s="78" t="s">
        <v>228</v>
      </c>
      <c r="C33" s="18">
        <f>SUM(D33+E33+F33+G33+H33)</f>
        <v>2.4290000000000003</v>
      </c>
      <c r="D33" s="86">
        <v>0.531</v>
      </c>
      <c r="E33" s="222">
        <v>0.886</v>
      </c>
      <c r="F33" s="86">
        <v>1.012</v>
      </c>
      <c r="G33" s="94"/>
      <c r="H33" s="86"/>
      <c r="I33" s="571"/>
      <c r="J33" s="573"/>
    </row>
    <row r="34" spans="1:10" ht="15" customHeight="1">
      <c r="A34" s="109"/>
      <c r="B34" s="72" t="s">
        <v>229</v>
      </c>
      <c r="C34" s="20">
        <f>SUM(D34+E34+F34+G34+H34)</f>
        <v>1.883</v>
      </c>
      <c r="D34" s="20">
        <v>0.433</v>
      </c>
      <c r="E34" s="24">
        <v>0.432</v>
      </c>
      <c r="F34" s="20">
        <v>0.493</v>
      </c>
      <c r="G34" s="24">
        <v>0.525</v>
      </c>
      <c r="H34" s="110"/>
      <c r="I34" s="572"/>
      <c r="J34" s="566"/>
    </row>
    <row r="35" spans="1:10" ht="30.75" customHeight="1">
      <c r="A35" s="16" t="s">
        <v>215</v>
      </c>
      <c r="B35" s="79" t="s">
        <v>141</v>
      </c>
      <c r="C35" s="54">
        <f>SUM(D35+E35+F35+G35+H35)</f>
        <v>4.578</v>
      </c>
      <c r="D35" s="97">
        <f>SUM(D37)</f>
        <v>2.098</v>
      </c>
      <c r="E35" s="97">
        <f>SUM(E37)</f>
        <v>1.24</v>
      </c>
      <c r="F35" s="97">
        <f>SUM(F37)</f>
        <v>1.24</v>
      </c>
      <c r="G35" s="97"/>
      <c r="H35" s="97"/>
      <c r="I35" s="563" t="s">
        <v>3</v>
      </c>
      <c r="J35" s="565" t="s">
        <v>129</v>
      </c>
    </row>
    <row r="36" spans="1:10" ht="13.5" customHeight="1">
      <c r="A36" s="81"/>
      <c r="B36" s="121" t="s">
        <v>344</v>
      </c>
      <c r="C36" s="18"/>
      <c r="D36" s="87"/>
      <c r="E36" s="88"/>
      <c r="F36" s="98"/>
      <c r="G36" s="88"/>
      <c r="H36" s="89"/>
      <c r="I36" s="571"/>
      <c r="J36" s="573"/>
    </row>
    <row r="37" spans="1:10" ht="122.25" customHeight="1">
      <c r="A37" s="90"/>
      <c r="B37" s="72" t="s">
        <v>228</v>
      </c>
      <c r="C37" s="20">
        <f>SUM(D37+E37+F37+G37+H37)</f>
        <v>4.578</v>
      </c>
      <c r="D37" s="91">
        <v>2.098</v>
      </c>
      <c r="E37" s="100">
        <v>1.24</v>
      </c>
      <c r="F37" s="99">
        <v>1.24</v>
      </c>
      <c r="G37" s="100"/>
      <c r="H37" s="225"/>
      <c r="I37" s="572"/>
      <c r="J37" s="566"/>
    </row>
    <row r="38" spans="1:10" ht="65.25" customHeight="1">
      <c r="A38" s="464" t="s">
        <v>216</v>
      </c>
      <c r="B38" s="79" t="s">
        <v>142</v>
      </c>
      <c r="C38" s="123">
        <f>SUM(D38+E38+F38+G38+H38)</f>
        <v>0.057999999999999996</v>
      </c>
      <c r="D38" s="194"/>
      <c r="E38" s="194">
        <f>SUM(E40)</f>
        <v>0.028</v>
      </c>
      <c r="F38" s="194">
        <f>SUM(F40)</f>
        <v>0.03</v>
      </c>
      <c r="G38" s="92"/>
      <c r="H38" s="328"/>
      <c r="I38" s="570" t="s">
        <v>310</v>
      </c>
      <c r="J38" s="565" t="s">
        <v>157</v>
      </c>
    </row>
    <row r="39" spans="1:10" ht="15" customHeight="1">
      <c r="A39" s="312"/>
      <c r="B39" s="78" t="s">
        <v>344</v>
      </c>
      <c r="C39" s="94"/>
      <c r="D39" s="46"/>
      <c r="E39" s="46"/>
      <c r="F39" s="46"/>
      <c r="G39" s="41"/>
      <c r="H39" s="47"/>
      <c r="I39" s="571"/>
      <c r="J39" s="573"/>
    </row>
    <row r="40" spans="1:10" ht="104.25" customHeight="1">
      <c r="A40" s="191"/>
      <c r="B40" s="125" t="s">
        <v>228</v>
      </c>
      <c r="C40" s="24">
        <f>SUM(D40+E40+F40+G40+H40)</f>
        <v>0.057999999999999996</v>
      </c>
      <c r="D40" s="60"/>
      <c r="E40" s="60">
        <v>0.028</v>
      </c>
      <c r="F40" s="60">
        <v>0.03</v>
      </c>
      <c r="G40" s="42"/>
      <c r="H40" s="49"/>
      <c r="I40" s="572"/>
      <c r="J40" s="566"/>
    </row>
    <row r="41" spans="1:10" ht="18" customHeight="1">
      <c r="A41" s="581" t="s">
        <v>31</v>
      </c>
      <c r="B41" s="582"/>
      <c r="C41" s="582"/>
      <c r="D41" s="582"/>
      <c r="E41" s="582"/>
      <c r="F41" s="582"/>
      <c r="G41" s="582"/>
      <c r="H41" s="582"/>
      <c r="I41" s="582"/>
      <c r="J41" s="583"/>
    </row>
    <row r="42" spans="1:10" ht="79.5" customHeight="1">
      <c r="A42" s="182" t="s">
        <v>211</v>
      </c>
      <c r="B42" s="227" t="s">
        <v>118</v>
      </c>
      <c r="C42" s="403">
        <f>SUM(D42+E42+F42+G42+H42)</f>
        <v>85.055</v>
      </c>
      <c r="D42" s="292">
        <f>SUM(D44+D45+D46)</f>
        <v>8.120000000000001</v>
      </c>
      <c r="E42" s="404">
        <f>SUM(E44+E45+E46)</f>
        <v>36.745000000000005</v>
      </c>
      <c r="F42" s="404">
        <f>SUM(F44+F45+F46)</f>
        <v>40.19</v>
      </c>
      <c r="G42" s="405"/>
      <c r="H42" s="405"/>
      <c r="I42" s="16" t="s">
        <v>377</v>
      </c>
      <c r="J42" s="565" t="s">
        <v>222</v>
      </c>
    </row>
    <row r="43" spans="1:10" ht="14.25" customHeight="1">
      <c r="A43" s="208"/>
      <c r="B43" s="121" t="s">
        <v>344</v>
      </c>
      <c r="C43" s="224"/>
      <c r="D43" s="117"/>
      <c r="E43" s="83"/>
      <c r="F43" s="83"/>
      <c r="G43" s="84"/>
      <c r="H43" s="84"/>
      <c r="I43" s="127"/>
      <c r="J43" s="573"/>
    </row>
    <row r="44" spans="1:10" ht="16.5" customHeight="1">
      <c r="A44" s="208"/>
      <c r="B44" s="384" t="s">
        <v>228</v>
      </c>
      <c r="C44" s="309">
        <f>SUM(D44+E44+F44+G44+H44)</f>
        <v>74.658</v>
      </c>
      <c r="D44" s="113">
        <v>5.679</v>
      </c>
      <c r="E44" s="114">
        <v>32.979</v>
      </c>
      <c r="F44" s="167">
        <v>36</v>
      </c>
      <c r="G44" s="84"/>
      <c r="H44" s="84"/>
      <c r="I44" s="127"/>
      <c r="J44" s="573"/>
    </row>
    <row r="45" spans="1:10" ht="15" customHeight="1">
      <c r="A45" s="208"/>
      <c r="B45" s="384" t="s">
        <v>229</v>
      </c>
      <c r="C45" s="309">
        <f>SUM(D45+E45+F45+G45+H45)</f>
        <v>1.89</v>
      </c>
      <c r="D45" s="113">
        <v>0.57</v>
      </c>
      <c r="E45" s="114">
        <v>0.63</v>
      </c>
      <c r="F45" s="114">
        <v>0.69</v>
      </c>
      <c r="G45" s="89"/>
      <c r="H45" s="84"/>
      <c r="I45" s="127"/>
      <c r="J45" s="573"/>
    </row>
    <row r="46" spans="1:10" ht="24.75" customHeight="1">
      <c r="A46" s="206"/>
      <c r="B46" s="401" t="s">
        <v>318</v>
      </c>
      <c r="C46" s="230">
        <f>SUM(D46+E46+F46+G46+H46)</f>
        <v>8.507</v>
      </c>
      <c r="D46" s="124">
        <v>1.871</v>
      </c>
      <c r="E46" s="115">
        <v>3.136</v>
      </c>
      <c r="F46" s="115">
        <v>3.5</v>
      </c>
      <c r="G46" s="225"/>
      <c r="H46" s="226"/>
      <c r="I46" s="128"/>
      <c r="J46" s="566"/>
    </row>
    <row r="47" spans="1:10" ht="16.5" customHeight="1">
      <c r="A47" s="208"/>
      <c r="B47" s="479"/>
      <c r="C47" s="313"/>
      <c r="D47" s="485"/>
      <c r="E47" s="480"/>
      <c r="F47" s="480"/>
      <c r="G47" s="379"/>
      <c r="H47" s="481"/>
      <c r="I47" s="478"/>
      <c r="J47" s="78"/>
    </row>
    <row r="48" spans="1:10" ht="15.75" customHeight="1">
      <c r="A48" s="208"/>
      <c r="B48" s="118" t="s">
        <v>29</v>
      </c>
      <c r="C48" s="423">
        <f>SUM(D48+E48+F48+G48+H48)</f>
        <v>398.67499999999995</v>
      </c>
      <c r="D48" s="422">
        <f>SUM(D50+D51+D52+D53)</f>
        <v>42.909</v>
      </c>
      <c r="E48" s="186">
        <f>SUM(E50+E51+E52+E53)</f>
        <v>175.726</v>
      </c>
      <c r="F48" s="186">
        <f>SUM(F50+F51+F52+F53)</f>
        <v>179.515</v>
      </c>
      <c r="G48" s="484">
        <f>SUM(G50+G51+G52+G53)</f>
        <v>0.525</v>
      </c>
      <c r="H48" s="484"/>
      <c r="I48" s="19"/>
      <c r="J48" s="78"/>
    </row>
    <row r="49" spans="1:10" ht="14.25" customHeight="1">
      <c r="A49" s="208"/>
      <c r="B49" s="184" t="s">
        <v>344</v>
      </c>
      <c r="C49" s="80"/>
      <c r="D49" s="87"/>
      <c r="E49" s="88"/>
      <c r="F49" s="88"/>
      <c r="G49" s="89"/>
      <c r="H49" s="89"/>
      <c r="I49" s="19"/>
      <c r="J49" s="78"/>
    </row>
    <row r="50" spans="1:10" ht="17.25" customHeight="1">
      <c r="A50" s="208"/>
      <c r="B50" s="184" t="s">
        <v>221</v>
      </c>
      <c r="C50" s="96">
        <f>SUM(D50+E50+F50+G50+H50)</f>
        <v>88.858</v>
      </c>
      <c r="D50" s="174">
        <f>SUM(D27)</f>
        <v>8.664</v>
      </c>
      <c r="E50" s="130">
        <f>SUM(E27)</f>
        <v>41.265</v>
      </c>
      <c r="F50" s="130">
        <f>SUM(F27)</f>
        <v>38.929</v>
      </c>
      <c r="G50" s="453"/>
      <c r="H50" s="453"/>
      <c r="I50" s="19"/>
      <c r="J50" s="78"/>
    </row>
    <row r="51" spans="1:10" ht="16.5" customHeight="1">
      <c r="A51" s="208"/>
      <c r="B51" s="184" t="s">
        <v>228</v>
      </c>
      <c r="C51" s="455">
        <f>SUM(D51+E51+F51+G51+H51)</f>
        <v>114.816</v>
      </c>
      <c r="D51" s="174">
        <f>SUM(D28+D33+D37+D40+D44)</f>
        <v>15.588</v>
      </c>
      <c r="E51" s="130">
        <f>SUM(E28+E33+E37+E40+E44)</f>
        <v>48.257999999999996</v>
      </c>
      <c r="F51" s="130">
        <f>SUM(F28+F33+F37+F40+F44)</f>
        <v>50.97</v>
      </c>
      <c r="G51" s="453"/>
      <c r="H51" s="453"/>
      <c r="I51" s="19"/>
      <c r="J51" s="78"/>
    </row>
    <row r="52" spans="1:10" ht="19.5" customHeight="1">
      <c r="A52" s="208"/>
      <c r="B52" s="184" t="s">
        <v>229</v>
      </c>
      <c r="C52" s="482">
        <f>SUM(D52+E52+F52+G52+H52)</f>
        <v>34</v>
      </c>
      <c r="D52" s="174">
        <f>SUM(D29+D34+D45)</f>
        <v>3.7199999999999998</v>
      </c>
      <c r="E52" s="130">
        <f>SUM(E29+E34+E45)</f>
        <v>14.817000000000002</v>
      </c>
      <c r="F52" s="130">
        <f>SUM(F29+F34+F45)</f>
        <v>14.938</v>
      </c>
      <c r="G52" s="453">
        <f>SUM(G29+G34+G45)</f>
        <v>0.525</v>
      </c>
      <c r="H52" s="453"/>
      <c r="I52" s="19"/>
      <c r="J52" s="78"/>
    </row>
    <row r="53" spans="1:10" ht="39" customHeight="1">
      <c r="A53" s="206"/>
      <c r="B53" s="129" t="s">
        <v>318</v>
      </c>
      <c r="C53" s="483">
        <f>SUM(D53+E53+F53+G53+H53)</f>
        <v>161.00099999999998</v>
      </c>
      <c r="D53" s="200">
        <f>SUM(D30+D46)</f>
        <v>14.937000000000001</v>
      </c>
      <c r="E53" s="201">
        <f>SUM(E30+E46)</f>
        <v>71.386</v>
      </c>
      <c r="F53" s="201">
        <f>SUM(F30+F46)</f>
        <v>74.678</v>
      </c>
      <c r="G53" s="469"/>
      <c r="H53" s="469"/>
      <c r="I53" s="24"/>
      <c r="J53" s="72"/>
    </row>
    <row r="54" spans="1:10" ht="13.5" customHeight="1">
      <c r="A54" s="537" t="s">
        <v>27</v>
      </c>
      <c r="B54" s="576"/>
      <c r="C54" s="576"/>
      <c r="D54" s="576"/>
      <c r="E54" s="576"/>
      <c r="F54" s="576"/>
      <c r="G54" s="576"/>
      <c r="H54" s="576"/>
      <c r="I54" s="576"/>
      <c r="J54" s="577"/>
    </row>
    <row r="55" spans="1:10" ht="13.5" customHeight="1">
      <c r="A55" s="537" t="s">
        <v>40</v>
      </c>
      <c r="B55" s="576"/>
      <c r="C55" s="576"/>
      <c r="D55" s="576"/>
      <c r="E55" s="576"/>
      <c r="F55" s="576"/>
      <c r="G55" s="576"/>
      <c r="H55" s="576"/>
      <c r="I55" s="576"/>
      <c r="J55" s="577"/>
    </row>
    <row r="56" spans="1:10" ht="62.25" customHeight="1">
      <c r="A56" s="185" t="s">
        <v>211</v>
      </c>
      <c r="B56" s="78" t="s">
        <v>82</v>
      </c>
      <c r="C56" s="164">
        <f>SUM(D56+E56+F56+G56+H56)</f>
        <v>1030</v>
      </c>
      <c r="D56" s="406"/>
      <c r="E56" s="148"/>
      <c r="F56" s="154">
        <f>SUM(F58)</f>
        <v>390</v>
      </c>
      <c r="G56" s="148">
        <f>SUM(G58)</f>
        <v>320</v>
      </c>
      <c r="H56" s="154">
        <f>SUM(H58)</f>
        <v>320</v>
      </c>
      <c r="I56" s="6" t="s">
        <v>371</v>
      </c>
      <c r="J56" s="530" t="s">
        <v>83</v>
      </c>
    </row>
    <row r="57" spans="1:10" ht="19.5" customHeight="1">
      <c r="A57" s="14"/>
      <c r="B57" s="78" t="s">
        <v>344</v>
      </c>
      <c r="C57" s="154"/>
      <c r="D57" s="406"/>
      <c r="E57" s="312"/>
      <c r="F57" s="312"/>
      <c r="G57" s="312"/>
      <c r="H57" s="126"/>
      <c r="I57" s="187"/>
      <c r="J57" s="530"/>
    </row>
    <row r="58" spans="1:10" ht="27.75" customHeight="1">
      <c r="A58" s="3"/>
      <c r="B58" s="72" t="s">
        <v>319</v>
      </c>
      <c r="C58" s="214">
        <f>SUM(D58+E58+F58+G58+H58)</f>
        <v>1030</v>
      </c>
      <c r="D58" s="407"/>
      <c r="E58" s="155"/>
      <c r="F58" s="155">
        <v>390</v>
      </c>
      <c r="G58" s="155">
        <v>320</v>
      </c>
      <c r="H58" s="214">
        <v>320</v>
      </c>
      <c r="I58" s="344"/>
      <c r="J58" s="531"/>
    </row>
    <row r="59" spans="1:10" ht="30.75" customHeight="1">
      <c r="A59" s="18" t="s">
        <v>213</v>
      </c>
      <c r="B59" s="78" t="s">
        <v>345</v>
      </c>
      <c r="C59" s="249">
        <f>SUM(D59+E59+F59+G59+H59)</f>
        <v>1062.103</v>
      </c>
      <c r="D59" s="247">
        <f>SUM(D61)</f>
        <v>1062.103</v>
      </c>
      <c r="E59" s="240"/>
      <c r="F59" s="241"/>
      <c r="G59" s="242"/>
      <c r="H59" s="241"/>
      <c r="I59" s="539" t="s">
        <v>233</v>
      </c>
      <c r="J59" s="562" t="s">
        <v>244</v>
      </c>
    </row>
    <row r="60" spans="1:10" ht="23.25" customHeight="1">
      <c r="A60" s="18"/>
      <c r="B60" s="121" t="s">
        <v>344</v>
      </c>
      <c r="C60" s="249"/>
      <c r="D60" s="241"/>
      <c r="E60" s="240"/>
      <c r="F60" s="241"/>
      <c r="G60" s="242"/>
      <c r="H60" s="241"/>
      <c r="I60" s="540"/>
      <c r="J60" s="562"/>
    </row>
    <row r="61" spans="1:10" ht="72.75" customHeight="1">
      <c r="A61" s="20"/>
      <c r="B61" s="72" t="s">
        <v>319</v>
      </c>
      <c r="C61" s="250">
        <f>SUM(D61+E61+F61+G61+H61)</f>
        <v>1062.103</v>
      </c>
      <c r="D61" s="248">
        <v>1062.103</v>
      </c>
      <c r="E61" s="244"/>
      <c r="F61" s="245"/>
      <c r="G61" s="246"/>
      <c r="H61" s="245"/>
      <c r="I61" s="541"/>
      <c r="J61" s="538"/>
    </row>
    <row r="62" spans="1:10" ht="29.25" customHeight="1">
      <c r="A62" s="16" t="s">
        <v>214</v>
      </c>
      <c r="B62" s="79" t="s">
        <v>346</v>
      </c>
      <c r="C62" s="258">
        <f>SUM(D62+E62+F62+G62+H62)</f>
        <v>64.884</v>
      </c>
      <c r="D62" s="263">
        <f>SUM(D64)</f>
        <v>64.884</v>
      </c>
      <c r="E62" s="258"/>
      <c r="F62" s="258"/>
      <c r="G62" s="259"/>
      <c r="H62" s="258"/>
      <c r="I62" s="539" t="s">
        <v>263</v>
      </c>
      <c r="J62" s="561" t="s">
        <v>204</v>
      </c>
    </row>
    <row r="63" spans="1:10" ht="15.75" customHeight="1">
      <c r="A63" s="18"/>
      <c r="B63" s="121" t="s">
        <v>344</v>
      </c>
      <c r="C63" s="251"/>
      <c r="D63" s="254"/>
      <c r="E63" s="251"/>
      <c r="F63" s="251"/>
      <c r="G63" s="252"/>
      <c r="H63" s="251"/>
      <c r="I63" s="540"/>
      <c r="J63" s="562"/>
    </row>
    <row r="64" spans="1:10" ht="36" customHeight="1">
      <c r="A64" s="20"/>
      <c r="B64" s="72" t="s">
        <v>319</v>
      </c>
      <c r="C64" s="243">
        <f>SUM(D64+E64+F64+G64+H64)</f>
        <v>64.884</v>
      </c>
      <c r="D64" s="255">
        <v>64.884</v>
      </c>
      <c r="E64" s="243"/>
      <c r="F64" s="256"/>
      <c r="G64" s="257"/>
      <c r="H64" s="256"/>
      <c r="I64" s="541"/>
      <c r="J64" s="538"/>
    </row>
    <row r="65" spans="1:10" ht="31.5" customHeight="1">
      <c r="A65" s="16" t="s">
        <v>215</v>
      </c>
      <c r="B65" s="107" t="s">
        <v>270</v>
      </c>
      <c r="C65" s="258">
        <f>SUM(D65+E65+F65+G65+H65)</f>
        <v>5.593</v>
      </c>
      <c r="D65" s="264">
        <f>SUM(D67)</f>
        <v>5.593</v>
      </c>
      <c r="E65" s="258"/>
      <c r="F65" s="259"/>
      <c r="G65" s="258"/>
      <c r="H65" s="259"/>
      <c r="I65" s="539" t="s">
        <v>263</v>
      </c>
      <c r="J65" s="561" t="s">
        <v>271</v>
      </c>
    </row>
    <row r="66" spans="1:10" ht="18" customHeight="1">
      <c r="A66" s="18"/>
      <c r="B66" s="121" t="s">
        <v>344</v>
      </c>
      <c r="C66" s="251"/>
      <c r="D66" s="254"/>
      <c r="E66" s="251"/>
      <c r="F66" s="252"/>
      <c r="G66" s="251"/>
      <c r="H66" s="252"/>
      <c r="I66" s="540"/>
      <c r="J66" s="562"/>
    </row>
    <row r="67" spans="1:10" ht="27.75" customHeight="1">
      <c r="A67" s="20"/>
      <c r="B67" s="72" t="s">
        <v>319</v>
      </c>
      <c r="C67" s="243">
        <f>SUM(D67+E67+F67+G67+H67)</f>
        <v>5.593</v>
      </c>
      <c r="D67" s="255">
        <v>5.593</v>
      </c>
      <c r="E67" s="243"/>
      <c r="F67" s="257"/>
      <c r="G67" s="256"/>
      <c r="H67" s="257"/>
      <c r="I67" s="541"/>
      <c r="J67" s="538"/>
    </row>
    <row r="68" spans="1:10" ht="30" customHeight="1">
      <c r="A68" s="182" t="s">
        <v>216</v>
      </c>
      <c r="B68" s="79" t="s">
        <v>272</v>
      </c>
      <c r="C68" s="258">
        <f>SUM(D68+E68+F68+G68+H68)</f>
        <v>6.6</v>
      </c>
      <c r="D68" s="264">
        <f>SUM(D70)</f>
        <v>6.6</v>
      </c>
      <c r="E68" s="397"/>
      <c r="F68" s="397"/>
      <c r="G68" s="397"/>
      <c r="H68" s="397"/>
      <c r="I68" s="557" t="s">
        <v>199</v>
      </c>
      <c r="J68" s="558" t="s">
        <v>273</v>
      </c>
    </row>
    <row r="69" spans="1:10" ht="15.75" customHeight="1">
      <c r="A69" s="80"/>
      <c r="B69" s="78" t="s">
        <v>344</v>
      </c>
      <c r="C69" s="37"/>
      <c r="D69" s="261"/>
      <c r="E69" s="267"/>
      <c r="F69" s="267"/>
      <c r="G69" s="267"/>
      <c r="H69" s="267"/>
      <c r="I69" s="555"/>
      <c r="J69" s="530"/>
    </row>
    <row r="70" spans="1:10" ht="32.25" customHeight="1">
      <c r="A70" s="60"/>
      <c r="B70" s="72" t="s">
        <v>319</v>
      </c>
      <c r="C70" s="243">
        <f>SUM(D70+E70+F70+G70+H70)</f>
        <v>6.6</v>
      </c>
      <c r="D70" s="131">
        <v>6.6</v>
      </c>
      <c r="E70" s="268"/>
      <c r="F70" s="268"/>
      <c r="G70" s="268"/>
      <c r="H70" s="268"/>
      <c r="I70" s="556"/>
      <c r="J70" s="531"/>
    </row>
    <row r="71" spans="1:10" ht="30" customHeight="1">
      <c r="A71" s="18" t="s">
        <v>217</v>
      </c>
      <c r="B71" s="102" t="s">
        <v>239</v>
      </c>
      <c r="C71" s="252">
        <f>SUM(D71+E71+F71+G71+H71)</f>
        <v>2.4</v>
      </c>
      <c r="D71" s="241">
        <f>SUM(D73)</f>
        <v>2.4</v>
      </c>
      <c r="E71" s="252"/>
      <c r="F71" s="251"/>
      <c r="G71" s="252"/>
      <c r="H71" s="254"/>
      <c r="I71" s="555" t="s">
        <v>199</v>
      </c>
      <c r="J71" s="558" t="s">
        <v>274</v>
      </c>
    </row>
    <row r="72" spans="1:10" ht="13.5" customHeight="1">
      <c r="A72" s="18"/>
      <c r="B72" s="102" t="s">
        <v>344</v>
      </c>
      <c r="C72" s="252"/>
      <c r="D72" s="251"/>
      <c r="E72" s="252"/>
      <c r="F72" s="251"/>
      <c r="G72" s="252"/>
      <c r="H72" s="254"/>
      <c r="I72" s="555"/>
      <c r="J72" s="530"/>
    </row>
    <row r="73" spans="1:10" ht="24" customHeight="1">
      <c r="A73" s="20"/>
      <c r="B73" s="72" t="s">
        <v>319</v>
      </c>
      <c r="C73" s="260">
        <f>SUM(D73+E73+F73+G73+H73)</f>
        <v>2.4</v>
      </c>
      <c r="D73" s="245">
        <v>2.4</v>
      </c>
      <c r="E73" s="257"/>
      <c r="F73" s="256"/>
      <c r="G73" s="257"/>
      <c r="H73" s="262"/>
      <c r="I73" s="556"/>
      <c r="J73" s="531"/>
    </row>
    <row r="74" spans="1:10" ht="45.75" customHeight="1">
      <c r="A74" s="16" t="s">
        <v>218</v>
      </c>
      <c r="B74" s="227" t="s">
        <v>347</v>
      </c>
      <c r="C74" s="138">
        <f>SUM(D74+E74+F74+G74+H74)</f>
        <v>40</v>
      </c>
      <c r="D74" s="138"/>
      <c r="E74" s="138"/>
      <c r="F74" s="138">
        <f>SUM(F76)</f>
        <v>15</v>
      </c>
      <c r="G74" s="138">
        <f>SUM(G76)</f>
        <v>25</v>
      </c>
      <c r="H74" s="21"/>
      <c r="I74" s="557" t="s">
        <v>199</v>
      </c>
      <c r="J74" s="558" t="s">
        <v>278</v>
      </c>
    </row>
    <row r="75" spans="1:10" ht="15" customHeight="1">
      <c r="A75" s="18"/>
      <c r="B75" s="190" t="s">
        <v>344</v>
      </c>
      <c r="C75" s="133"/>
      <c r="D75" s="133"/>
      <c r="E75" s="133"/>
      <c r="F75" s="39"/>
      <c r="G75" s="38"/>
      <c r="H75" s="15"/>
      <c r="I75" s="555"/>
      <c r="J75" s="530"/>
    </row>
    <row r="76" spans="1:10" ht="18.75" customHeight="1">
      <c r="A76" s="20"/>
      <c r="B76" s="72" t="s">
        <v>319</v>
      </c>
      <c r="C76" s="153">
        <f>SUM(D76+E76+F76+G76+H76)</f>
        <v>40</v>
      </c>
      <c r="D76" s="153"/>
      <c r="E76" s="153"/>
      <c r="F76" s="183">
        <v>15</v>
      </c>
      <c r="G76" s="153">
        <v>25</v>
      </c>
      <c r="H76" s="40"/>
      <c r="I76" s="556"/>
      <c r="J76" s="531"/>
    </row>
    <row r="77" spans="1:10" ht="30.75" customHeight="1">
      <c r="A77" s="4" t="s">
        <v>219</v>
      </c>
      <c r="B77" s="107" t="s">
        <v>73</v>
      </c>
      <c r="C77" s="164">
        <f>SUM(D77+E77+F77+G77+H77)</f>
        <v>14</v>
      </c>
      <c r="D77" s="163"/>
      <c r="E77" s="164"/>
      <c r="F77" s="163"/>
      <c r="G77" s="164">
        <v>14</v>
      </c>
      <c r="H77" s="408"/>
      <c r="I77" s="557" t="s">
        <v>199</v>
      </c>
      <c r="J77" s="536" t="s">
        <v>202</v>
      </c>
    </row>
    <row r="78" spans="1:10" ht="12.75" customHeight="1">
      <c r="A78" s="8"/>
      <c r="B78" s="121" t="s">
        <v>344</v>
      </c>
      <c r="C78" s="154"/>
      <c r="D78" s="270"/>
      <c r="E78" s="154"/>
      <c r="F78" s="270"/>
      <c r="G78" s="154"/>
      <c r="H78" s="44"/>
      <c r="I78" s="555"/>
      <c r="J78" s="534"/>
    </row>
    <row r="79" spans="1:10" ht="21" customHeight="1">
      <c r="A79" s="5"/>
      <c r="B79" s="72" t="s">
        <v>319</v>
      </c>
      <c r="C79" s="214">
        <f>SUM(D79+E79+F79+G79+H79)</f>
        <v>14</v>
      </c>
      <c r="D79" s="324"/>
      <c r="E79" s="214"/>
      <c r="F79" s="324"/>
      <c r="G79" s="214">
        <v>14</v>
      </c>
      <c r="H79" s="24"/>
      <c r="I79" s="556"/>
      <c r="J79" s="535"/>
    </row>
    <row r="80" spans="1:10" ht="61.5" customHeight="1">
      <c r="A80" s="4" t="s">
        <v>220</v>
      </c>
      <c r="B80" s="121" t="s">
        <v>74</v>
      </c>
      <c r="C80" s="164">
        <f>SUM(D80+E80+F80+G80+H80)</f>
        <v>51.09</v>
      </c>
      <c r="D80" s="154"/>
      <c r="E80" s="409">
        <f>SUM(E82)</f>
        <v>51.09</v>
      </c>
      <c r="F80" s="43"/>
      <c r="G80" s="408"/>
      <c r="H80" s="43"/>
      <c r="I80" s="555" t="s">
        <v>199</v>
      </c>
      <c r="J80" s="534" t="s">
        <v>277</v>
      </c>
    </row>
    <row r="81" spans="1:10" ht="13.5" customHeight="1">
      <c r="A81" s="8"/>
      <c r="B81" s="121" t="s">
        <v>344</v>
      </c>
      <c r="C81" s="41"/>
      <c r="D81" s="41"/>
      <c r="E81" s="46"/>
      <c r="F81" s="41"/>
      <c r="G81" s="44"/>
      <c r="H81" s="41"/>
      <c r="I81" s="555"/>
      <c r="J81" s="534"/>
    </row>
    <row r="82" spans="1:10" ht="24" customHeight="1">
      <c r="A82" s="5"/>
      <c r="B82" s="72" t="s">
        <v>319</v>
      </c>
      <c r="C82" s="214">
        <f>SUM(D82+E82+F82+G82+H82)</f>
        <v>51.09</v>
      </c>
      <c r="D82" s="214"/>
      <c r="E82" s="275">
        <v>51.09</v>
      </c>
      <c r="F82" s="42"/>
      <c r="G82" s="45"/>
      <c r="H82" s="42"/>
      <c r="I82" s="556"/>
      <c r="J82" s="535"/>
    </row>
    <row r="83" spans="1:10" ht="45" customHeight="1">
      <c r="A83" s="237" t="s">
        <v>230</v>
      </c>
      <c r="B83" s="413" t="s">
        <v>75</v>
      </c>
      <c r="C83" s="210">
        <f>SUM(D83+E83+F83+G83+H83)</f>
        <v>5.114</v>
      </c>
      <c r="D83" s="159"/>
      <c r="E83" s="210">
        <f>SUM(E85)</f>
        <v>5.114</v>
      </c>
      <c r="F83" s="163"/>
      <c r="G83" s="164"/>
      <c r="H83" s="408"/>
      <c r="I83" s="539" t="s">
        <v>199</v>
      </c>
      <c r="J83" s="558" t="s">
        <v>279</v>
      </c>
    </row>
    <row r="84" spans="1:10" ht="15" customHeight="1">
      <c r="A84" s="238"/>
      <c r="B84" s="121" t="s">
        <v>344</v>
      </c>
      <c r="C84" s="176"/>
      <c r="D84" s="148"/>
      <c r="E84" s="176"/>
      <c r="F84" s="270"/>
      <c r="G84" s="154"/>
      <c r="H84" s="44"/>
      <c r="I84" s="540"/>
      <c r="J84" s="532"/>
    </row>
    <row r="85" spans="1:10" ht="22.5" customHeight="1">
      <c r="A85" s="243"/>
      <c r="B85" s="72" t="s">
        <v>319</v>
      </c>
      <c r="C85" s="410">
        <f>SUM(D85+E85+F85+G85+H85)</f>
        <v>5.114</v>
      </c>
      <c r="D85" s="158"/>
      <c r="E85" s="410">
        <v>5.114</v>
      </c>
      <c r="F85" s="411"/>
      <c r="G85" s="412"/>
      <c r="H85" s="45"/>
      <c r="I85" s="541"/>
      <c r="J85" s="533"/>
    </row>
    <row r="86" spans="1:10" ht="36" customHeight="1">
      <c r="A86" s="237" t="s">
        <v>41</v>
      </c>
      <c r="B86" s="107" t="s">
        <v>76</v>
      </c>
      <c r="C86" s="466">
        <f>SUM(D86+E86+F86+G86+H86)</f>
        <v>2.753</v>
      </c>
      <c r="D86" s="528"/>
      <c r="E86" s="466">
        <f>SUM(E88)</f>
        <v>2.753</v>
      </c>
      <c r="F86" s="528"/>
      <c r="G86" s="512"/>
      <c r="H86" s="408"/>
      <c r="I86" s="539" t="s">
        <v>199</v>
      </c>
      <c r="J86" s="558" t="s">
        <v>280</v>
      </c>
    </row>
    <row r="87" spans="1:10" ht="15" customHeight="1">
      <c r="A87" s="238"/>
      <c r="B87" s="121" t="s">
        <v>344</v>
      </c>
      <c r="C87" s="176"/>
      <c r="D87" s="270"/>
      <c r="E87" s="154"/>
      <c r="F87" s="270"/>
      <c r="G87" s="154"/>
      <c r="H87" s="44"/>
      <c r="I87" s="540"/>
      <c r="J87" s="532"/>
    </row>
    <row r="88" spans="1:10" ht="15" customHeight="1">
      <c r="A88" s="243"/>
      <c r="B88" s="72" t="s">
        <v>319</v>
      </c>
      <c r="C88" s="410">
        <f>SUM(D88+E88+F88+G88+H88)</f>
        <v>2.753</v>
      </c>
      <c r="D88" s="411"/>
      <c r="E88" s="410">
        <v>2.753</v>
      </c>
      <c r="F88" s="411"/>
      <c r="G88" s="412"/>
      <c r="H88" s="45"/>
      <c r="I88" s="541"/>
      <c r="J88" s="533"/>
    </row>
    <row r="89" spans="1:10" ht="47.25" customHeight="1">
      <c r="A89" s="179" t="s">
        <v>42</v>
      </c>
      <c r="B89" s="107" t="s">
        <v>77</v>
      </c>
      <c r="C89" s="210">
        <f>SUM(D89+E89+F89+G89+H89)</f>
        <v>30</v>
      </c>
      <c r="D89" s="164"/>
      <c r="E89" s="164"/>
      <c r="F89" s="164"/>
      <c r="G89" s="164">
        <v>12</v>
      </c>
      <c r="H89" s="164">
        <v>18</v>
      </c>
      <c r="I89" s="557" t="s">
        <v>199</v>
      </c>
      <c r="J89" s="558" t="s">
        <v>223</v>
      </c>
    </row>
    <row r="90" spans="1:10" ht="13.5" customHeight="1">
      <c r="A90" s="22"/>
      <c r="B90" s="121" t="s">
        <v>344</v>
      </c>
      <c r="C90" s="176"/>
      <c r="D90" s="154"/>
      <c r="E90" s="154"/>
      <c r="F90" s="154"/>
      <c r="G90" s="154"/>
      <c r="H90" s="154"/>
      <c r="I90" s="555"/>
      <c r="J90" s="530"/>
    </row>
    <row r="91" spans="1:10" ht="15" customHeight="1">
      <c r="A91" s="56"/>
      <c r="B91" s="72" t="s">
        <v>319</v>
      </c>
      <c r="C91" s="410">
        <f>SUM(D91+E91+F91+G91+H91)</f>
        <v>30</v>
      </c>
      <c r="D91" s="412"/>
      <c r="E91" s="214"/>
      <c r="F91" s="214"/>
      <c r="G91" s="214">
        <v>12</v>
      </c>
      <c r="H91" s="214">
        <v>18</v>
      </c>
      <c r="I91" s="556"/>
      <c r="J91" s="531"/>
    </row>
    <row r="92" spans="1:10" ht="30.75" customHeight="1">
      <c r="A92" s="16" t="s">
        <v>158</v>
      </c>
      <c r="B92" s="79" t="s">
        <v>43</v>
      </c>
      <c r="C92" s="193">
        <f>SUM(D92+E92+F92+G92+H92)</f>
        <v>30.252</v>
      </c>
      <c r="D92" s="210">
        <f>SUM(D94+D95+D96+D97)</f>
        <v>30.252</v>
      </c>
      <c r="E92" s="210"/>
      <c r="F92" s="210"/>
      <c r="G92" s="408"/>
      <c r="H92" s="43"/>
      <c r="I92" s="570" t="s">
        <v>378</v>
      </c>
      <c r="J92" s="567" t="s">
        <v>203</v>
      </c>
    </row>
    <row r="93" spans="1:10" ht="15" customHeight="1">
      <c r="A93" s="18"/>
      <c r="B93" s="78" t="s">
        <v>344</v>
      </c>
      <c r="C93" s="46"/>
      <c r="D93" s="41"/>
      <c r="E93" s="44"/>
      <c r="F93" s="41"/>
      <c r="G93" s="44"/>
      <c r="H93" s="41"/>
      <c r="I93" s="571"/>
      <c r="J93" s="568"/>
    </row>
    <row r="94" spans="1:10" ht="15" customHeight="1">
      <c r="A94" s="18"/>
      <c r="B94" s="78" t="s">
        <v>221</v>
      </c>
      <c r="C94" s="46">
        <f>SUM(D94+E94+F94+G94+H94)</f>
        <v>9.378</v>
      </c>
      <c r="D94" s="41">
        <v>9.378</v>
      </c>
      <c r="E94" s="44"/>
      <c r="F94" s="41"/>
      <c r="G94" s="44"/>
      <c r="H94" s="41"/>
      <c r="I94" s="571"/>
      <c r="J94" s="568"/>
    </row>
    <row r="95" spans="1:10" ht="15" customHeight="1">
      <c r="A95" s="18"/>
      <c r="B95" s="78" t="s">
        <v>228</v>
      </c>
      <c r="C95" s="46">
        <f>SUM(D95+E95+F95+G95+H95)</f>
        <v>9.965</v>
      </c>
      <c r="D95" s="41">
        <v>9.965</v>
      </c>
      <c r="E95" s="44"/>
      <c r="F95" s="41"/>
      <c r="G95" s="44"/>
      <c r="H95" s="41"/>
      <c r="I95" s="571"/>
      <c r="J95" s="568"/>
    </row>
    <row r="96" spans="1:10" ht="12.75" customHeight="1">
      <c r="A96" s="18"/>
      <c r="B96" s="78" t="s">
        <v>229</v>
      </c>
      <c r="C96" s="177">
        <f>SUM(D96+E96+F96+G96+H96)</f>
        <v>4</v>
      </c>
      <c r="D96" s="176">
        <v>4</v>
      </c>
      <c r="E96" s="44"/>
      <c r="F96" s="41"/>
      <c r="G96" s="44"/>
      <c r="H96" s="41"/>
      <c r="I96" s="571"/>
      <c r="J96" s="568"/>
    </row>
    <row r="97" spans="1:10" ht="14.25" customHeight="1">
      <c r="A97" s="20"/>
      <c r="B97" s="72" t="s">
        <v>319</v>
      </c>
      <c r="C97" s="60">
        <f>SUM(D97+E97+F97+G97+H97)</f>
        <v>6.909</v>
      </c>
      <c r="D97" s="20">
        <v>6.909</v>
      </c>
      <c r="E97" s="45"/>
      <c r="F97" s="42"/>
      <c r="G97" s="45"/>
      <c r="H97" s="42"/>
      <c r="I97" s="572"/>
      <c r="J97" s="569"/>
    </row>
    <row r="98" spans="1:10" ht="66.75" customHeight="1">
      <c r="A98" s="182" t="s">
        <v>281</v>
      </c>
      <c r="B98" s="227" t="s">
        <v>119</v>
      </c>
      <c r="C98" s="43">
        <f>SUM(D98+E98+F98+G98+H98)</f>
        <v>340</v>
      </c>
      <c r="D98" s="627"/>
      <c r="E98" s="164">
        <f>SUM(E100)</f>
        <v>90</v>
      </c>
      <c r="F98" s="164">
        <f>SUM(F100)</f>
        <v>130</v>
      </c>
      <c r="G98" s="164">
        <f>SUM(G100)</f>
        <v>120</v>
      </c>
      <c r="H98" s="164"/>
      <c r="I98" s="16" t="s">
        <v>120</v>
      </c>
      <c r="J98" s="565" t="s">
        <v>121</v>
      </c>
    </row>
    <row r="99" spans="1:10" ht="13.5" customHeight="1">
      <c r="A99" s="80"/>
      <c r="B99" s="121" t="s">
        <v>344</v>
      </c>
      <c r="C99" s="152"/>
      <c r="D99" s="628"/>
      <c r="E99" s="373"/>
      <c r="F99" s="152"/>
      <c r="G99" s="165"/>
      <c r="H99" s="376"/>
      <c r="I99" s="18"/>
      <c r="J99" s="573"/>
    </row>
    <row r="100" spans="1:10" ht="63.75" customHeight="1">
      <c r="A100" s="60"/>
      <c r="B100" s="72" t="s">
        <v>319</v>
      </c>
      <c r="C100" s="20">
        <f>SUM(D100+E100+F100+G100+H100)</f>
        <v>340</v>
      </c>
      <c r="D100" s="629"/>
      <c r="E100" s="155">
        <v>90</v>
      </c>
      <c r="F100" s="214">
        <v>130</v>
      </c>
      <c r="G100" s="271">
        <v>120</v>
      </c>
      <c r="H100" s="271"/>
      <c r="I100" s="20"/>
      <c r="J100" s="566"/>
    </row>
    <row r="101" spans="1:10" ht="22.5" customHeight="1">
      <c r="A101" s="613" t="s">
        <v>35</v>
      </c>
      <c r="B101" s="614"/>
      <c r="C101" s="614"/>
      <c r="D101" s="614"/>
      <c r="E101" s="614"/>
      <c r="F101" s="614"/>
      <c r="G101" s="614"/>
      <c r="H101" s="614"/>
      <c r="I101" s="614"/>
      <c r="J101" s="615"/>
    </row>
    <row r="102" spans="1:10" ht="124.5" customHeight="1">
      <c r="A102" s="4" t="s">
        <v>211</v>
      </c>
      <c r="B102" s="76" t="s">
        <v>18</v>
      </c>
      <c r="C102" s="135">
        <f>SUM(D102+E102+F102+G102+H102)</f>
        <v>1.8</v>
      </c>
      <c r="D102" s="134">
        <f>SUM(D104)</f>
        <v>0.4</v>
      </c>
      <c r="E102" s="135">
        <f>SUM(E104)</f>
        <v>0.6</v>
      </c>
      <c r="F102" s="134">
        <f>SUM(F104)</f>
        <v>0.8</v>
      </c>
      <c r="G102" s="135"/>
      <c r="H102" s="213"/>
      <c r="I102" s="557" t="s">
        <v>380</v>
      </c>
      <c r="J102" s="536" t="s">
        <v>282</v>
      </c>
    </row>
    <row r="103" spans="1:10" ht="12.75" customHeight="1">
      <c r="A103" s="141"/>
      <c r="B103" s="75" t="s">
        <v>344</v>
      </c>
      <c r="C103" s="145"/>
      <c r="D103" s="143"/>
      <c r="E103" s="145"/>
      <c r="F103" s="143"/>
      <c r="G103" s="145"/>
      <c r="H103" s="132"/>
      <c r="I103" s="625"/>
      <c r="J103" s="534"/>
    </row>
    <row r="104" spans="1:10" ht="15" customHeight="1">
      <c r="A104" s="142"/>
      <c r="B104" s="116" t="s">
        <v>229</v>
      </c>
      <c r="C104" s="131">
        <f>SUM(D104+E104+F104+G104+H104)</f>
        <v>1.8</v>
      </c>
      <c r="D104" s="137">
        <v>0.4</v>
      </c>
      <c r="E104" s="131">
        <v>0.6</v>
      </c>
      <c r="F104" s="137">
        <v>0.8</v>
      </c>
      <c r="G104" s="131"/>
      <c r="H104" s="162"/>
      <c r="I104" s="626"/>
      <c r="J104" s="535"/>
    </row>
    <row r="105" spans="1:10" ht="45.75" customHeight="1">
      <c r="A105" s="18" t="s">
        <v>213</v>
      </c>
      <c r="B105" s="78" t="s">
        <v>354</v>
      </c>
      <c r="C105" s="169">
        <f>SUM(D105+E105+F105+G105+H105)</f>
        <v>156.11899999999997</v>
      </c>
      <c r="D105" s="169">
        <f>SUM(D107+D108)</f>
        <v>10.719</v>
      </c>
      <c r="E105" s="169">
        <f>SUM(E107+E108)</f>
        <v>34.998999999999995</v>
      </c>
      <c r="F105" s="169">
        <f>SUM(F107+F108)</f>
        <v>36</v>
      </c>
      <c r="G105" s="169">
        <f>SUM(G107+G108)</f>
        <v>41</v>
      </c>
      <c r="H105" s="169">
        <f>SUM(H107+H108)</f>
        <v>33.400999999999996</v>
      </c>
      <c r="I105" s="571" t="s">
        <v>379</v>
      </c>
      <c r="J105" s="573" t="s">
        <v>248</v>
      </c>
    </row>
    <row r="106" spans="1:10" ht="13.5" customHeight="1">
      <c r="A106" s="18"/>
      <c r="B106" s="121" t="s">
        <v>344</v>
      </c>
      <c r="C106" s="46"/>
      <c r="D106" s="41"/>
      <c r="E106" s="44"/>
      <c r="F106" s="41"/>
      <c r="G106" s="44"/>
      <c r="H106" s="41"/>
      <c r="I106" s="571"/>
      <c r="J106" s="573"/>
    </row>
    <row r="107" spans="1:10" ht="14.25" customHeight="1">
      <c r="A107" s="18"/>
      <c r="B107" s="85" t="s">
        <v>229</v>
      </c>
      <c r="C107" s="41">
        <f>SUM(D107+E107+F107+G107+H107)</f>
        <v>76.919</v>
      </c>
      <c r="D107" s="176">
        <v>10.719</v>
      </c>
      <c r="E107" s="181">
        <v>17.499</v>
      </c>
      <c r="F107" s="176">
        <v>16</v>
      </c>
      <c r="G107" s="181">
        <v>16</v>
      </c>
      <c r="H107" s="41">
        <v>16.701</v>
      </c>
      <c r="I107" s="571"/>
      <c r="J107" s="573"/>
    </row>
    <row r="108" spans="1:10" ht="12.75" customHeight="1">
      <c r="A108" s="20"/>
      <c r="B108" s="72" t="s">
        <v>319</v>
      </c>
      <c r="C108" s="110">
        <f>SUM(D108+E108+F108+G108+H108)</f>
        <v>79.2</v>
      </c>
      <c r="D108" s="230"/>
      <c r="E108" s="310">
        <v>17.5</v>
      </c>
      <c r="F108" s="230">
        <v>20</v>
      </c>
      <c r="G108" s="310">
        <v>25</v>
      </c>
      <c r="H108" s="410">
        <v>16.7</v>
      </c>
      <c r="I108" s="572"/>
      <c r="J108" s="566"/>
    </row>
    <row r="109" spans="1:10" ht="30.75" customHeight="1">
      <c r="A109" s="182" t="s">
        <v>214</v>
      </c>
      <c r="B109" s="79" t="s">
        <v>247</v>
      </c>
      <c r="C109" s="146">
        <f>SUM(D109+E109+F109+G109+H109)</f>
        <v>55</v>
      </c>
      <c r="D109" s="147"/>
      <c r="E109" s="151"/>
      <c r="F109" s="147"/>
      <c r="G109" s="147"/>
      <c r="H109" s="147">
        <f>SUM(H111+H112)</f>
        <v>55</v>
      </c>
      <c r="I109" s="570" t="s">
        <v>379</v>
      </c>
      <c r="J109" s="565" t="s">
        <v>249</v>
      </c>
    </row>
    <row r="110" spans="1:10" ht="14.25" customHeight="1">
      <c r="A110" s="80"/>
      <c r="B110" s="78" t="s">
        <v>344</v>
      </c>
      <c r="C110" s="270"/>
      <c r="D110" s="176"/>
      <c r="E110" s="181"/>
      <c r="F110" s="154"/>
      <c r="G110" s="270"/>
      <c r="H110" s="154"/>
      <c r="I110" s="571"/>
      <c r="J110" s="573"/>
    </row>
    <row r="111" spans="1:10" ht="14.25" customHeight="1">
      <c r="A111" s="80"/>
      <c r="B111" s="78" t="s">
        <v>229</v>
      </c>
      <c r="C111" s="148">
        <f>SUM(D111+E111+F111+G111+H111)</f>
        <v>27.5</v>
      </c>
      <c r="D111" s="176"/>
      <c r="E111" s="178"/>
      <c r="F111" s="154"/>
      <c r="G111" s="376"/>
      <c r="H111" s="154">
        <v>27.5</v>
      </c>
      <c r="I111" s="571"/>
      <c r="J111" s="573"/>
    </row>
    <row r="112" spans="1:10" ht="13.5" customHeight="1">
      <c r="A112" s="60"/>
      <c r="B112" s="72" t="s">
        <v>319</v>
      </c>
      <c r="C112" s="197">
        <f>SUM(D112+E112+F112+G112+H112)</f>
        <v>27.5</v>
      </c>
      <c r="D112" s="230"/>
      <c r="E112" s="306"/>
      <c r="F112" s="197"/>
      <c r="G112" s="377"/>
      <c r="H112" s="197">
        <v>27.5</v>
      </c>
      <c r="I112" s="572"/>
      <c r="J112" s="566"/>
    </row>
    <row r="113" spans="1:10" ht="46.5" customHeight="1">
      <c r="A113" s="4" t="s">
        <v>215</v>
      </c>
      <c r="B113" s="65" t="s">
        <v>47</v>
      </c>
      <c r="C113" s="180">
        <f>SUM(D113+E113+F113+G113+H113)</f>
        <v>49.679</v>
      </c>
      <c r="D113" s="168">
        <f>SUM(D115)</f>
        <v>22.679</v>
      </c>
      <c r="E113" s="147">
        <f>SUM(E115)</f>
        <v>27</v>
      </c>
      <c r="F113" s="147"/>
      <c r="G113" s="151"/>
      <c r="H113" s="147"/>
      <c r="I113" s="557" t="s">
        <v>48</v>
      </c>
      <c r="J113" s="558" t="s">
        <v>311</v>
      </c>
    </row>
    <row r="114" spans="1:10" ht="13.5" customHeight="1">
      <c r="A114" s="10"/>
      <c r="B114" s="71" t="s">
        <v>344</v>
      </c>
      <c r="C114" s="150"/>
      <c r="D114" s="149"/>
      <c r="E114" s="150"/>
      <c r="F114" s="133"/>
      <c r="G114" s="136"/>
      <c r="H114" s="133"/>
      <c r="I114" s="555"/>
      <c r="J114" s="530"/>
    </row>
    <row r="115" spans="1:10" ht="18.75" customHeight="1">
      <c r="A115" s="60"/>
      <c r="B115" s="72" t="s">
        <v>319</v>
      </c>
      <c r="C115" s="275">
        <f>SUM(D115+E115+F115+G115+H115)</f>
        <v>49.679</v>
      </c>
      <c r="D115" s="410">
        <v>22.679</v>
      </c>
      <c r="E115" s="155">
        <v>27</v>
      </c>
      <c r="F115" s="214"/>
      <c r="G115" s="414"/>
      <c r="H115" s="410"/>
      <c r="I115" s="556"/>
      <c r="J115" s="531"/>
    </row>
    <row r="116" spans="1:10" ht="47.25" customHeight="1">
      <c r="A116" s="16" t="s">
        <v>216</v>
      </c>
      <c r="B116" s="79" t="s">
        <v>52</v>
      </c>
      <c r="C116" s="274">
        <f>SUM(D116+E116+F116+G116+H116)</f>
        <v>10.69</v>
      </c>
      <c r="D116" s="215"/>
      <c r="E116" s="215">
        <f>SUM(E118)</f>
        <v>10.69</v>
      </c>
      <c r="F116" s="147"/>
      <c r="G116" s="151"/>
      <c r="H116" s="147"/>
      <c r="I116" s="557" t="s">
        <v>53</v>
      </c>
      <c r="J116" s="558" t="s">
        <v>54</v>
      </c>
    </row>
    <row r="117" spans="1:10" ht="13.5" customHeight="1">
      <c r="A117" s="80"/>
      <c r="B117" s="78" t="s">
        <v>344</v>
      </c>
      <c r="C117" s="415"/>
      <c r="D117" s="416"/>
      <c r="E117" s="415"/>
      <c r="F117" s="154"/>
      <c r="G117" s="270"/>
      <c r="H117" s="154"/>
      <c r="I117" s="555"/>
      <c r="J117" s="530"/>
    </row>
    <row r="118" spans="1:10" ht="13.5" customHeight="1">
      <c r="A118" s="60"/>
      <c r="B118" s="72" t="s">
        <v>228</v>
      </c>
      <c r="C118" s="276">
        <f>SUM(D118+E118+F118+G118+H118)</f>
        <v>10.69</v>
      </c>
      <c r="D118" s="417"/>
      <c r="E118" s="276">
        <v>10.69</v>
      </c>
      <c r="F118" s="412"/>
      <c r="G118" s="418"/>
      <c r="H118" s="319"/>
      <c r="I118" s="556"/>
      <c r="J118" s="531"/>
    </row>
    <row r="119" spans="1:10" ht="45.75" customHeight="1">
      <c r="A119" s="16" t="s">
        <v>217</v>
      </c>
      <c r="B119" s="79" t="s">
        <v>55</v>
      </c>
      <c r="C119" s="146">
        <f>SUM(D119+E119+F119+G119+H119)</f>
        <v>220</v>
      </c>
      <c r="D119" s="147">
        <f>SUM(D121)</f>
        <v>20</v>
      </c>
      <c r="E119" s="147">
        <f>SUM(E121)</f>
        <v>30</v>
      </c>
      <c r="F119" s="147">
        <f>SUM(F121)</f>
        <v>45</v>
      </c>
      <c r="G119" s="147">
        <f>SUM(G121)</f>
        <v>55</v>
      </c>
      <c r="H119" s="147">
        <f>SUM(H121)</f>
        <v>70</v>
      </c>
      <c r="I119" s="557" t="s">
        <v>56</v>
      </c>
      <c r="J119" s="558" t="s">
        <v>19</v>
      </c>
    </row>
    <row r="120" spans="1:10" ht="14.25" customHeight="1">
      <c r="A120" s="80"/>
      <c r="B120" s="78" t="s">
        <v>344</v>
      </c>
      <c r="C120" s="270"/>
      <c r="D120" s="176"/>
      <c r="E120" s="181"/>
      <c r="F120" s="154"/>
      <c r="G120" s="154"/>
      <c r="H120" s="154"/>
      <c r="I120" s="555"/>
      <c r="J120" s="530"/>
    </row>
    <row r="121" spans="1:10" ht="14.25" customHeight="1">
      <c r="A121" s="60"/>
      <c r="B121" s="72" t="s">
        <v>319</v>
      </c>
      <c r="C121" s="158">
        <f>SUM(D121+E121+F121+G121+H121)</f>
        <v>220</v>
      </c>
      <c r="D121" s="412">
        <v>20</v>
      </c>
      <c r="E121" s="158">
        <v>30</v>
      </c>
      <c r="F121" s="412">
        <v>45</v>
      </c>
      <c r="G121" s="412">
        <v>55</v>
      </c>
      <c r="H121" s="412">
        <v>70</v>
      </c>
      <c r="I121" s="556"/>
      <c r="J121" s="531"/>
    </row>
    <row r="122" spans="1:10" ht="30" customHeight="1">
      <c r="A122" s="16" t="s">
        <v>218</v>
      </c>
      <c r="B122" s="79" t="s">
        <v>24</v>
      </c>
      <c r="C122" s="146">
        <f>SUM(D122+E122+F122+G122+H122)</f>
        <v>157.45929999999998</v>
      </c>
      <c r="D122" s="147">
        <f>SUM(D124)</f>
        <v>28.4593</v>
      </c>
      <c r="E122" s="147">
        <f>SUM(E124)</f>
        <v>30</v>
      </c>
      <c r="F122" s="147">
        <f>SUM(F124)</f>
        <v>31</v>
      </c>
      <c r="G122" s="147">
        <f>SUM(G124)</f>
        <v>33</v>
      </c>
      <c r="H122" s="147">
        <f>SUM(H124)</f>
        <v>35</v>
      </c>
      <c r="I122" s="554" t="s">
        <v>4</v>
      </c>
      <c r="J122" s="558" t="s">
        <v>200</v>
      </c>
    </row>
    <row r="123" spans="1:10" ht="21.75" customHeight="1">
      <c r="A123" s="80"/>
      <c r="B123" s="78" t="s">
        <v>344</v>
      </c>
      <c r="C123" s="270"/>
      <c r="D123" s="176"/>
      <c r="E123" s="181"/>
      <c r="F123" s="154"/>
      <c r="G123" s="270"/>
      <c r="H123" s="154"/>
      <c r="I123" s="555"/>
      <c r="J123" s="530"/>
    </row>
    <row r="124" spans="1:10" ht="60.75" customHeight="1">
      <c r="A124" s="60"/>
      <c r="B124" s="72" t="s">
        <v>319</v>
      </c>
      <c r="C124" s="155">
        <f>SUM(D124+E124+F124+G124+H124)</f>
        <v>157.45929999999998</v>
      </c>
      <c r="D124" s="214">
        <v>28.4593</v>
      </c>
      <c r="E124" s="155">
        <v>30</v>
      </c>
      <c r="F124" s="214">
        <v>31</v>
      </c>
      <c r="G124" s="271">
        <v>33</v>
      </c>
      <c r="H124" s="214">
        <v>35</v>
      </c>
      <c r="I124" s="556"/>
      <c r="J124" s="531"/>
    </row>
    <row r="125" spans="1:10" ht="18.75" customHeight="1">
      <c r="A125" s="542" t="s">
        <v>190</v>
      </c>
      <c r="B125" s="543"/>
      <c r="C125" s="543"/>
      <c r="D125" s="543"/>
      <c r="E125" s="543"/>
      <c r="F125" s="543"/>
      <c r="G125" s="543"/>
      <c r="H125" s="543"/>
      <c r="I125" s="543"/>
      <c r="J125" s="544"/>
    </row>
    <row r="126" spans="1:10" ht="94.5" customHeight="1">
      <c r="A126" s="9" t="s">
        <v>211</v>
      </c>
      <c r="B126" s="65" t="s">
        <v>275</v>
      </c>
      <c r="C126" s="292">
        <f>SUM(D126+E126+F126+G126+H126)</f>
        <v>5.202999999999999</v>
      </c>
      <c r="D126" s="475">
        <f>SUM(D128)</f>
        <v>2.05</v>
      </c>
      <c r="E126" s="476">
        <f>SUM(E128)</f>
        <v>3.153</v>
      </c>
      <c r="F126" s="477"/>
      <c r="G126" s="472"/>
      <c r="H126" s="477"/>
      <c r="I126" s="205" t="s">
        <v>381</v>
      </c>
      <c r="J126" s="362" t="s">
        <v>276</v>
      </c>
    </row>
    <row r="127" spans="1:10" ht="14.25" customHeight="1">
      <c r="A127" s="473"/>
      <c r="B127" s="71" t="s">
        <v>344</v>
      </c>
      <c r="C127" s="470"/>
      <c r="D127" s="66"/>
      <c r="E127" s="66"/>
      <c r="F127" s="57"/>
      <c r="G127" s="471"/>
      <c r="H127" s="57"/>
      <c r="I127" s="367"/>
      <c r="J127" s="367"/>
    </row>
    <row r="128" spans="1:10" ht="13.5" customHeight="1">
      <c r="A128" s="10"/>
      <c r="B128" s="78" t="s">
        <v>229</v>
      </c>
      <c r="C128" s="363">
        <f>SUM(D128+E128+F128+G128+H128)</f>
        <v>5.202999999999999</v>
      </c>
      <c r="D128" s="216">
        <v>2.05</v>
      </c>
      <c r="E128" s="212">
        <v>3.153</v>
      </c>
      <c r="F128" s="145"/>
      <c r="G128" s="143"/>
      <c r="H128" s="145"/>
      <c r="I128" s="367"/>
      <c r="J128" s="367"/>
    </row>
    <row r="129" spans="1:10" ht="14.25" customHeight="1">
      <c r="A129" s="10"/>
      <c r="B129" s="78" t="s">
        <v>259</v>
      </c>
      <c r="C129" s="364"/>
      <c r="D129" s="216"/>
      <c r="E129" s="144"/>
      <c r="F129" s="145"/>
      <c r="G129" s="143"/>
      <c r="H129" s="145"/>
      <c r="I129" s="367"/>
      <c r="J129" s="326"/>
    </row>
    <row r="130" spans="1:10" ht="114.75" customHeight="1">
      <c r="A130" s="255"/>
      <c r="B130" s="231" t="s">
        <v>80</v>
      </c>
      <c r="C130" s="365">
        <f>SUM(D130+E130+F130+G130+H130)</f>
        <v>2</v>
      </c>
      <c r="D130" s="272">
        <v>1</v>
      </c>
      <c r="E130" s="272">
        <v>1</v>
      </c>
      <c r="F130" s="273"/>
      <c r="G130" s="474"/>
      <c r="H130" s="273"/>
      <c r="I130" s="236" t="s">
        <v>382</v>
      </c>
      <c r="J130" s="366" t="s">
        <v>81</v>
      </c>
    </row>
    <row r="131" spans="1:10" ht="16.5" customHeight="1">
      <c r="A131" s="613" t="s">
        <v>57</v>
      </c>
      <c r="B131" s="614"/>
      <c r="C131" s="614"/>
      <c r="D131" s="614"/>
      <c r="E131" s="614"/>
      <c r="F131" s="614"/>
      <c r="G131" s="614"/>
      <c r="H131" s="614"/>
      <c r="I131" s="614"/>
      <c r="J131" s="615"/>
    </row>
    <row r="132" spans="1:10" ht="108.75" customHeight="1">
      <c r="A132" s="4" t="s">
        <v>211</v>
      </c>
      <c r="B132" s="76" t="s">
        <v>348</v>
      </c>
      <c r="C132" s="331">
        <f>SUM(D132+E132+F132+G132+H132)</f>
        <v>9.1</v>
      </c>
      <c r="D132" s="331">
        <f>SUM(D134)</f>
        <v>1.7</v>
      </c>
      <c r="E132" s="331">
        <f>SUM(E134)</f>
        <v>1.7</v>
      </c>
      <c r="F132" s="331">
        <f>SUM(F134)</f>
        <v>1.8</v>
      </c>
      <c r="G132" s="331">
        <f>SUM(G134)</f>
        <v>1.9</v>
      </c>
      <c r="H132" s="331">
        <f>SUM(H134)</f>
        <v>2</v>
      </c>
      <c r="I132" s="557" t="s">
        <v>383</v>
      </c>
      <c r="J132" s="558" t="s">
        <v>20</v>
      </c>
    </row>
    <row r="133" spans="1:10" ht="13.5" customHeight="1">
      <c r="A133" s="22"/>
      <c r="B133" s="74" t="s">
        <v>344</v>
      </c>
      <c r="C133" s="52"/>
      <c r="D133" s="50"/>
      <c r="E133" s="50"/>
      <c r="F133" s="58"/>
      <c r="G133" s="50"/>
      <c r="H133" s="59"/>
      <c r="I133" s="555"/>
      <c r="J133" s="530"/>
    </row>
    <row r="134" spans="1:10" ht="23.25" customHeight="1">
      <c r="A134" s="463"/>
      <c r="B134" s="116" t="s">
        <v>228</v>
      </c>
      <c r="C134" s="5">
        <f>SUM(D134+E134+F134+G134+H134)</f>
        <v>9.1</v>
      </c>
      <c r="D134" s="5">
        <v>1.7</v>
      </c>
      <c r="E134" s="5">
        <v>1.7</v>
      </c>
      <c r="F134" s="51">
        <v>1.8</v>
      </c>
      <c r="G134" s="5">
        <v>1.9</v>
      </c>
      <c r="H134" s="192">
        <v>2</v>
      </c>
      <c r="I134" s="556"/>
      <c r="J134" s="531"/>
    </row>
    <row r="135" spans="1:10" ht="126.75" customHeight="1">
      <c r="A135" s="16" t="s">
        <v>213</v>
      </c>
      <c r="B135" s="107" t="s">
        <v>252</v>
      </c>
      <c r="C135" s="329">
        <f>SUM(D135+E135+F135+G135+H135)</f>
        <v>340</v>
      </c>
      <c r="D135" s="330"/>
      <c r="E135" s="283">
        <f>SUM(E137)</f>
        <v>70</v>
      </c>
      <c r="F135" s="282">
        <f>SUM(F137)</f>
        <v>80</v>
      </c>
      <c r="G135" s="283">
        <f>SUM(G137)</f>
        <v>90</v>
      </c>
      <c r="H135" s="283">
        <f>SUM(H137)</f>
        <v>100</v>
      </c>
      <c r="I135" s="557" t="s">
        <v>383</v>
      </c>
      <c r="J135" s="253" t="s">
        <v>21</v>
      </c>
    </row>
    <row r="136" spans="1:10" ht="14.25" customHeight="1">
      <c r="A136" s="105"/>
      <c r="B136" s="121" t="s">
        <v>344</v>
      </c>
      <c r="C136" s="327"/>
      <c r="D136" s="279"/>
      <c r="E136" s="265"/>
      <c r="F136" s="266"/>
      <c r="G136" s="265"/>
      <c r="H136" s="265"/>
      <c r="I136" s="555"/>
      <c r="J136" s="239"/>
    </row>
    <row r="137" spans="1:10" ht="13.5" customHeight="1">
      <c r="A137" s="394"/>
      <c r="B137" s="72" t="s">
        <v>319</v>
      </c>
      <c r="C137" s="250">
        <f>SUM(D137+E137+F137+G137+H137)</f>
        <v>340</v>
      </c>
      <c r="D137" s="250"/>
      <c r="E137" s="245">
        <v>70</v>
      </c>
      <c r="F137" s="245">
        <v>80</v>
      </c>
      <c r="G137" s="245">
        <v>90</v>
      </c>
      <c r="H137" s="245">
        <v>100</v>
      </c>
      <c r="I137" s="556"/>
      <c r="J137" s="231"/>
    </row>
    <row r="138" spans="1:10" ht="48.75" customHeight="1">
      <c r="A138" s="237" t="s">
        <v>214</v>
      </c>
      <c r="B138" s="107" t="s">
        <v>79</v>
      </c>
      <c r="C138" s="529">
        <f>SUM(D138+E138+F138+G138+H138)</f>
        <v>41</v>
      </c>
      <c r="D138" s="529"/>
      <c r="E138" s="403">
        <f>SUM(E140)</f>
        <v>6</v>
      </c>
      <c r="F138" s="403">
        <f>SUM(F140)</f>
        <v>15</v>
      </c>
      <c r="G138" s="403">
        <f>SUM(G140)</f>
        <v>20</v>
      </c>
      <c r="H138" s="403"/>
      <c r="I138" s="554" t="s">
        <v>384</v>
      </c>
      <c r="J138" s="253"/>
    </row>
    <row r="139" spans="1:10" ht="21" customHeight="1">
      <c r="A139" s="278"/>
      <c r="B139" s="121" t="s">
        <v>344</v>
      </c>
      <c r="C139" s="419"/>
      <c r="D139" s="419"/>
      <c r="E139" s="420"/>
      <c r="F139" s="420"/>
      <c r="G139" s="420"/>
      <c r="H139" s="420"/>
      <c r="I139" s="555"/>
      <c r="J139" s="239"/>
    </row>
    <row r="140" spans="1:10" ht="50.25" customHeight="1">
      <c r="A140" s="280"/>
      <c r="B140" s="72" t="s">
        <v>319</v>
      </c>
      <c r="C140" s="155">
        <f>SUM(D140+E140+F140+G140+H140)</f>
        <v>41</v>
      </c>
      <c r="D140" s="155"/>
      <c r="E140" s="214">
        <f>SUM(E143+E146+E149)</f>
        <v>6</v>
      </c>
      <c r="F140" s="214">
        <f>SUM(F143+F146+F149)</f>
        <v>15</v>
      </c>
      <c r="G140" s="214">
        <f>SUM(G143+G146+G149)</f>
        <v>20</v>
      </c>
      <c r="H140" s="214"/>
      <c r="I140" s="556"/>
      <c r="J140" s="231"/>
    </row>
    <row r="141" spans="1:10" ht="30" customHeight="1">
      <c r="A141" s="237" t="s">
        <v>215</v>
      </c>
      <c r="B141" s="107" t="s">
        <v>177</v>
      </c>
      <c r="C141" s="146">
        <f>SUM(D141+E141+F141+G141+H141)</f>
        <v>4</v>
      </c>
      <c r="D141" s="147"/>
      <c r="E141" s="147">
        <f>SUM(E143)</f>
        <v>1</v>
      </c>
      <c r="F141" s="151">
        <f>SUM(F143)</f>
        <v>1.5</v>
      </c>
      <c r="G141" s="147">
        <f>SUM(G143)</f>
        <v>1.5</v>
      </c>
      <c r="H141" s="147"/>
      <c r="I141" s="340" t="s">
        <v>174</v>
      </c>
      <c r="J141" s="340" t="s">
        <v>149</v>
      </c>
    </row>
    <row r="142" spans="1:10" ht="20.25" customHeight="1">
      <c r="A142" s="278"/>
      <c r="B142" s="78" t="s">
        <v>344</v>
      </c>
      <c r="C142" s="419"/>
      <c r="D142" s="420"/>
      <c r="E142" s="420"/>
      <c r="F142" s="421"/>
      <c r="G142" s="420"/>
      <c r="H142" s="420"/>
      <c r="I142" s="345"/>
      <c r="J142" s="345"/>
    </row>
    <row r="143" spans="1:10" ht="15" customHeight="1">
      <c r="A143" s="280"/>
      <c r="B143" s="72" t="s">
        <v>319</v>
      </c>
      <c r="C143" s="155">
        <f>SUM(D143+E143+F143+G143+H143)</f>
        <v>4</v>
      </c>
      <c r="D143" s="214"/>
      <c r="E143" s="214">
        <v>1</v>
      </c>
      <c r="F143" s="324">
        <v>1.5</v>
      </c>
      <c r="G143" s="214">
        <v>1.5</v>
      </c>
      <c r="H143" s="214"/>
      <c r="I143" s="346"/>
      <c r="J143" s="346"/>
    </row>
    <row r="144" spans="1:10" ht="18.75" customHeight="1">
      <c r="A144" s="238" t="s">
        <v>216</v>
      </c>
      <c r="B144" s="85" t="s">
        <v>189</v>
      </c>
      <c r="C144" s="372">
        <f>SUM(D144+E144+F144+G144+H144)</f>
        <v>30</v>
      </c>
      <c r="D144" s="303"/>
      <c r="E144" s="303">
        <f>SUM(E146)</f>
        <v>5</v>
      </c>
      <c r="F144" s="361">
        <f>SUM(F146)</f>
        <v>10</v>
      </c>
      <c r="G144" s="303">
        <f>SUM(G146)</f>
        <v>15</v>
      </c>
      <c r="H144" s="303"/>
      <c r="I144" s="539" t="s">
        <v>179</v>
      </c>
      <c r="J144" s="561" t="s">
        <v>22</v>
      </c>
    </row>
    <row r="145" spans="1:10" ht="19.5" customHeight="1">
      <c r="A145" s="278"/>
      <c r="B145" s="78" t="s">
        <v>344</v>
      </c>
      <c r="C145" s="419"/>
      <c r="D145" s="420"/>
      <c r="E145" s="420"/>
      <c r="F145" s="421"/>
      <c r="G145" s="420"/>
      <c r="H145" s="420"/>
      <c r="I145" s="540"/>
      <c r="J145" s="562"/>
    </row>
    <row r="146" spans="1:10" ht="21.75" customHeight="1">
      <c r="A146" s="280"/>
      <c r="B146" s="72" t="s">
        <v>319</v>
      </c>
      <c r="C146" s="155">
        <f>SUM(D146+E146+F146+G146+H146)</f>
        <v>30</v>
      </c>
      <c r="D146" s="214"/>
      <c r="E146" s="214">
        <v>5</v>
      </c>
      <c r="F146" s="214">
        <v>10</v>
      </c>
      <c r="G146" s="214">
        <v>15</v>
      </c>
      <c r="H146" s="214"/>
      <c r="I146" s="541"/>
      <c r="J146" s="538"/>
    </row>
    <row r="147" spans="1:10" ht="45.75" customHeight="1">
      <c r="A147" s="237" t="s">
        <v>217</v>
      </c>
      <c r="B147" s="107" t="s">
        <v>178</v>
      </c>
      <c r="C147" s="529">
        <f>SUM(D147+E147+F147+G147+H147)</f>
        <v>7</v>
      </c>
      <c r="D147" s="293"/>
      <c r="E147" s="277"/>
      <c r="F147" s="292">
        <f>SUM(F149)</f>
        <v>3.5</v>
      </c>
      <c r="G147" s="277">
        <f>SUM(G149)</f>
        <v>3.5</v>
      </c>
      <c r="H147" s="147"/>
      <c r="I147" s="237" t="s">
        <v>175</v>
      </c>
      <c r="J147" s="340" t="s">
        <v>176</v>
      </c>
    </row>
    <row r="148" spans="1:10" ht="18.75" customHeight="1">
      <c r="A148" s="278"/>
      <c r="B148" s="78" t="s">
        <v>344</v>
      </c>
      <c r="C148" s="419"/>
      <c r="D148" s="419"/>
      <c r="E148" s="420"/>
      <c r="F148" s="421"/>
      <c r="G148" s="420"/>
      <c r="H148" s="420"/>
      <c r="I148" s="345"/>
      <c r="J148" s="239"/>
    </row>
    <row r="149" spans="1:10" ht="27" customHeight="1">
      <c r="A149" s="280"/>
      <c r="B149" s="72" t="s">
        <v>319</v>
      </c>
      <c r="C149" s="155">
        <f>SUM(D149+E149+F149+G149+H149)</f>
        <v>7</v>
      </c>
      <c r="D149" s="155"/>
      <c r="E149" s="410"/>
      <c r="F149" s="320">
        <v>3.5</v>
      </c>
      <c r="G149" s="410">
        <v>3.5</v>
      </c>
      <c r="H149" s="214"/>
      <c r="I149" s="346"/>
      <c r="J149" s="231"/>
    </row>
    <row r="150" spans="1:10" ht="17.25" customHeight="1">
      <c r="A150" s="208"/>
      <c r="B150" s="118" t="s">
        <v>30</v>
      </c>
      <c r="C150" s="422">
        <f>SUM(D150+E150+F150+G150+H150)</f>
        <v>3730.8393000000005</v>
      </c>
      <c r="D150" s="186">
        <f>SUM(D152+D153+D154+D155)</f>
        <v>1257.8393000000003</v>
      </c>
      <c r="E150" s="209">
        <f>SUM(E152+E153+E154+E155)</f>
        <v>363.099</v>
      </c>
      <c r="F150" s="186">
        <f>SUM(F152+F153+F154+F155)</f>
        <v>744.6</v>
      </c>
      <c r="G150" s="209">
        <f>SUM(G152+G153+G154+G155)</f>
        <v>731.9</v>
      </c>
      <c r="H150" s="186">
        <f>SUM(H152+H153+H154+H155)</f>
        <v>633.4010000000001</v>
      </c>
      <c r="I150" s="106"/>
      <c r="J150" s="78"/>
    </row>
    <row r="151" spans="1:10" ht="17.25" customHeight="1">
      <c r="A151" s="208"/>
      <c r="B151" s="425" t="s">
        <v>344</v>
      </c>
      <c r="C151" s="87"/>
      <c r="D151" s="88"/>
      <c r="E151" s="98"/>
      <c r="F151" s="88"/>
      <c r="G151" s="98"/>
      <c r="H151" s="88"/>
      <c r="I151" s="106"/>
      <c r="J151" s="78"/>
    </row>
    <row r="152" spans="1:10" ht="13.5" customHeight="1">
      <c r="A152" s="208"/>
      <c r="B152" s="118" t="s">
        <v>221</v>
      </c>
      <c r="C152" s="422">
        <f>SUM(D152+E152+F152+G152+H152)</f>
        <v>9.378</v>
      </c>
      <c r="D152" s="203">
        <f>SUM(D94)</f>
        <v>9.378</v>
      </c>
      <c r="E152" s="203">
        <f>SUM(E94)</f>
        <v>0</v>
      </c>
      <c r="F152" s="203">
        <f>SUM(F94)</f>
        <v>0</v>
      </c>
      <c r="G152" s="203">
        <f>SUM(G94)</f>
        <v>0</v>
      </c>
      <c r="H152" s="203">
        <f>SUM(H94)</f>
        <v>0</v>
      </c>
      <c r="I152" s="106"/>
      <c r="J152" s="78"/>
    </row>
    <row r="153" spans="1:10" ht="15.75" customHeight="1">
      <c r="A153" s="208"/>
      <c r="B153" s="118" t="s">
        <v>228</v>
      </c>
      <c r="C153" s="423">
        <f>SUM(D153+E153+F153+G153+H153)</f>
        <v>29.755</v>
      </c>
      <c r="D153" s="203">
        <f>SUM(D95+D118+D134)</f>
        <v>11.665</v>
      </c>
      <c r="E153" s="203">
        <f>SUM(E95+E118+E134)</f>
        <v>12.389999999999999</v>
      </c>
      <c r="F153" s="203">
        <f>SUM(F95+F118+F134)</f>
        <v>1.8</v>
      </c>
      <c r="G153" s="203">
        <f>SUM(G95+G118+G134)</f>
        <v>1.9</v>
      </c>
      <c r="H153" s="203">
        <f>SUM(H95+H118+H134)</f>
        <v>2</v>
      </c>
      <c r="I153" s="106"/>
      <c r="J153" s="78"/>
    </row>
    <row r="154" spans="1:10" ht="13.5" customHeight="1">
      <c r="A154" s="208"/>
      <c r="B154" s="118" t="s">
        <v>229</v>
      </c>
      <c r="C154" s="422">
        <f>SUM(D154+E154+F154+G154+H154)</f>
        <v>115.422</v>
      </c>
      <c r="D154" s="203">
        <f>SUM(D96+D104+D107+D111+D128)</f>
        <v>17.169</v>
      </c>
      <c r="E154" s="203">
        <f>SUM(E96+E104+E107+E111+E128)</f>
        <v>21.252</v>
      </c>
      <c r="F154" s="203">
        <f>SUM(F96+F104+F107+F111+F128)</f>
        <v>16.8</v>
      </c>
      <c r="G154" s="203">
        <f>SUM(G96+G104+G107+G111+G128)</f>
        <v>16</v>
      </c>
      <c r="H154" s="203">
        <f>SUM(H96+H104+H107+H111+H128)</f>
        <v>44.201</v>
      </c>
      <c r="I154" s="106"/>
      <c r="J154" s="78"/>
    </row>
    <row r="155" spans="1:10" ht="15" customHeight="1">
      <c r="A155" s="206"/>
      <c r="B155" s="129" t="s">
        <v>318</v>
      </c>
      <c r="C155" s="424">
        <f>SUM(D155+E155+F155+G155+H155)</f>
        <v>3576.2843000000003</v>
      </c>
      <c r="D155" s="341">
        <f>SUM(D58+D61+D64+D67+D70+D73+D76+D79+D82+D85+D88+D91+D97+D100+D108+D112+D115+D121+D124+D137+D140)</f>
        <v>1219.6273000000003</v>
      </c>
      <c r="E155" s="341">
        <f>SUM(E58+E61+E64+E67+E70+E73+E76+E79+E82+E85+E88+E91+E97+E100+E108+E112+E115+E121+E124+E137+E140)</f>
        <v>329.457</v>
      </c>
      <c r="F155" s="341">
        <f>SUM(F58+F61+F64+F67+F70+F73+F76+F79+F82+F85+F88+F91+F97+F100+F108+F112+F115+F121+F124+F137+F140)</f>
        <v>726</v>
      </c>
      <c r="G155" s="341">
        <f>SUM(G58+G61+G64+G67+G70+G73+G76+G79+G82+G85+G88+G91+G97+G100+G108+G112+G115+G121+G124+G137+G140)</f>
        <v>714</v>
      </c>
      <c r="H155" s="341">
        <f>SUM(H58+H61+H64+H67+H70+H73+H76+H79+H82+H85+H88+H91+H97+H100+H108+H112+H115+H121+H124+H137+H140)</f>
        <v>587.2</v>
      </c>
      <c r="I155" s="140"/>
      <c r="J155" s="72"/>
    </row>
    <row r="156" spans="1:10" ht="18" customHeight="1">
      <c r="A156" s="619" t="s">
        <v>33</v>
      </c>
      <c r="B156" s="620"/>
      <c r="C156" s="620"/>
      <c r="D156" s="620"/>
      <c r="E156" s="620"/>
      <c r="F156" s="620"/>
      <c r="G156" s="620"/>
      <c r="H156" s="620"/>
      <c r="I156" s="620"/>
      <c r="J156" s="621"/>
    </row>
    <row r="157" spans="1:10" ht="16.5" customHeight="1">
      <c r="A157" s="622" t="s">
        <v>99</v>
      </c>
      <c r="B157" s="623"/>
      <c r="C157" s="623"/>
      <c r="D157" s="623"/>
      <c r="E157" s="623"/>
      <c r="F157" s="623"/>
      <c r="G157" s="623"/>
      <c r="H157" s="623"/>
      <c r="I157" s="623"/>
      <c r="J157" s="624"/>
    </row>
    <row r="158" spans="1:10" ht="48" customHeight="1">
      <c r="A158" s="281"/>
      <c r="B158" s="227" t="s">
        <v>50</v>
      </c>
      <c r="C158" s="166">
        <f>SUM(D158+E158+F158+G158+H158)</f>
        <v>58.4</v>
      </c>
      <c r="D158" s="151"/>
      <c r="E158" s="147">
        <f>SUM(E160)</f>
        <v>27.1</v>
      </c>
      <c r="F158" s="151">
        <f>SUM(F160)</f>
        <v>28.299999999999997</v>
      </c>
      <c r="G158" s="147">
        <f>SUM(G160)</f>
        <v>1.5</v>
      </c>
      <c r="H158" s="151">
        <f>SUM(H160)</f>
        <v>1.5</v>
      </c>
      <c r="I158" s="426"/>
      <c r="J158" s="284"/>
    </row>
    <row r="159" spans="1:10" ht="15" customHeight="1">
      <c r="A159" s="285"/>
      <c r="B159" s="121" t="s">
        <v>344</v>
      </c>
      <c r="C159" s="160"/>
      <c r="D159" s="94"/>
      <c r="E159" s="86"/>
      <c r="F159" s="94"/>
      <c r="G159" s="86"/>
      <c r="H159" s="94"/>
      <c r="I159" s="218"/>
      <c r="J159" s="286"/>
    </row>
    <row r="160" spans="1:10" ht="15" customHeight="1">
      <c r="A160" s="287"/>
      <c r="B160" s="72" t="s">
        <v>319</v>
      </c>
      <c r="C160" s="393">
        <f>SUM(D160+E160+F160+G160+H160)</f>
        <v>58.4</v>
      </c>
      <c r="D160" s="427"/>
      <c r="E160" s="197">
        <f>SUM(E164+E167+E170+E173+E176+E179+E182+E185+E188+E191)</f>
        <v>27.1</v>
      </c>
      <c r="F160" s="427">
        <f>SUM(F164+F167+F170+F173+F176+F179+F182+F185+F188+F191)</f>
        <v>28.299999999999997</v>
      </c>
      <c r="G160" s="197">
        <f>SUM(G164+G167+G170+G173+G176+G179+G182+G185+G188+G191)</f>
        <v>1.5</v>
      </c>
      <c r="H160" s="427">
        <f>SUM(H164+H167+H170+H173+H176+H179+H182+H185+H188+H191)</f>
        <v>1.5</v>
      </c>
      <c r="I160" s="220"/>
      <c r="J160" s="288"/>
    </row>
    <row r="161" spans="1:10" ht="15.75" customHeight="1">
      <c r="A161" s="289"/>
      <c r="B161" s="428" t="s">
        <v>51</v>
      </c>
      <c r="C161" s="429"/>
      <c r="D161" s="430"/>
      <c r="E161" s="431"/>
      <c r="F161" s="430"/>
      <c r="G161" s="431"/>
      <c r="H161" s="430"/>
      <c r="I161" s="432"/>
      <c r="J161" s="290"/>
    </row>
    <row r="162" spans="1:10" ht="32.25" customHeight="1">
      <c r="A162" s="238" t="s">
        <v>211</v>
      </c>
      <c r="B162" s="227" t="s">
        <v>104</v>
      </c>
      <c r="C162" s="166">
        <f>SUM(D162+E162+F162+G162+H162)</f>
        <v>0.7</v>
      </c>
      <c r="D162" s="151"/>
      <c r="E162" s="147">
        <f>SUM(E164)</f>
        <v>0.7</v>
      </c>
      <c r="F162" s="147"/>
      <c r="G162" s="147"/>
      <c r="H162" s="151"/>
      <c r="I162" s="570" t="s">
        <v>150</v>
      </c>
      <c r="J162" s="561" t="s">
        <v>106</v>
      </c>
    </row>
    <row r="163" spans="1:10" ht="15" customHeight="1">
      <c r="A163" s="286"/>
      <c r="B163" s="78" t="s">
        <v>344</v>
      </c>
      <c r="C163" s="160"/>
      <c r="D163" s="94"/>
      <c r="E163" s="86"/>
      <c r="F163" s="94"/>
      <c r="G163" s="86"/>
      <c r="H163" s="94"/>
      <c r="I163" s="571"/>
      <c r="J163" s="562"/>
    </row>
    <row r="164" spans="1:10" ht="15" customHeight="1">
      <c r="A164" s="288"/>
      <c r="B164" s="72" t="s">
        <v>319</v>
      </c>
      <c r="C164" s="393">
        <f>SUM(D164+E164+F164+G164+H164)</f>
        <v>0.7</v>
      </c>
      <c r="D164" s="427"/>
      <c r="E164" s="197">
        <v>0.7</v>
      </c>
      <c r="F164" s="427"/>
      <c r="G164" s="110"/>
      <c r="H164" s="325"/>
      <c r="I164" s="572"/>
      <c r="J164" s="538"/>
    </row>
    <row r="165" spans="1:10" ht="61.5" customHeight="1">
      <c r="A165" s="237" t="s">
        <v>213</v>
      </c>
      <c r="B165" s="227" t="s">
        <v>105</v>
      </c>
      <c r="C165" s="166">
        <f>SUM(D165+E165+F165+G165+H165)</f>
        <v>2</v>
      </c>
      <c r="D165" s="151"/>
      <c r="E165" s="147">
        <f>SUM(E167)</f>
        <v>2</v>
      </c>
      <c r="F165" s="151"/>
      <c r="G165" s="147"/>
      <c r="H165" s="151"/>
      <c r="I165" s="570" t="s">
        <v>151</v>
      </c>
      <c r="J165" s="561" t="s">
        <v>12</v>
      </c>
    </row>
    <row r="166" spans="1:10" ht="13.5" customHeight="1">
      <c r="A166" s="286"/>
      <c r="B166" s="78" t="s">
        <v>344</v>
      </c>
      <c r="C166" s="160"/>
      <c r="D166" s="94"/>
      <c r="E166" s="86"/>
      <c r="F166" s="94"/>
      <c r="G166" s="86"/>
      <c r="H166" s="94"/>
      <c r="I166" s="571"/>
      <c r="J166" s="562"/>
    </row>
    <row r="167" spans="1:10" ht="15" customHeight="1">
      <c r="A167" s="288"/>
      <c r="B167" s="72" t="s">
        <v>319</v>
      </c>
      <c r="C167" s="393">
        <f>SUM(D167+E167+F167+G167+H167)</f>
        <v>2</v>
      </c>
      <c r="D167" s="427"/>
      <c r="E167" s="110">
        <v>2</v>
      </c>
      <c r="F167" s="325"/>
      <c r="G167" s="110"/>
      <c r="H167" s="325"/>
      <c r="I167" s="572"/>
      <c r="J167" s="538"/>
    </row>
    <row r="168" spans="1:10" ht="29.25" customHeight="1">
      <c r="A168" s="237" t="s">
        <v>214</v>
      </c>
      <c r="B168" s="227" t="s">
        <v>107</v>
      </c>
      <c r="C168" s="166">
        <f>SUM(D168+E168+F168+G168+H168)</f>
        <v>5</v>
      </c>
      <c r="D168" s="151"/>
      <c r="E168" s="147"/>
      <c r="F168" s="151">
        <f>SUM(F170)</f>
        <v>5</v>
      </c>
      <c r="G168" s="147"/>
      <c r="H168" s="151"/>
      <c r="I168" s="570" t="s">
        <v>201</v>
      </c>
      <c r="J168" s="561" t="s">
        <v>113</v>
      </c>
    </row>
    <row r="169" spans="1:10" ht="15" customHeight="1">
      <c r="A169" s="286"/>
      <c r="B169" s="78" t="s">
        <v>344</v>
      </c>
      <c r="C169" s="160"/>
      <c r="D169" s="94"/>
      <c r="E169" s="86"/>
      <c r="F169" s="94"/>
      <c r="G169" s="86"/>
      <c r="H169" s="94"/>
      <c r="I169" s="571"/>
      <c r="J169" s="562"/>
    </row>
    <row r="170" spans="1:10" ht="13.5" customHeight="1">
      <c r="A170" s="288"/>
      <c r="B170" s="72" t="s">
        <v>319</v>
      </c>
      <c r="C170" s="393">
        <f>SUM(D170+E170+F170+G170+H170)</f>
        <v>5</v>
      </c>
      <c r="D170" s="325"/>
      <c r="E170" s="110"/>
      <c r="F170" s="325">
        <v>5</v>
      </c>
      <c r="G170" s="110"/>
      <c r="H170" s="325"/>
      <c r="I170" s="572"/>
      <c r="J170" s="538"/>
    </row>
    <row r="171" spans="1:10" ht="30" customHeight="1">
      <c r="A171" s="237" t="s">
        <v>215</v>
      </c>
      <c r="B171" s="227" t="s">
        <v>108</v>
      </c>
      <c r="C171" s="166">
        <f>SUM(D171+E171+F171+G171+H171)</f>
        <v>2</v>
      </c>
      <c r="D171" s="151"/>
      <c r="E171" s="147">
        <f>SUM(E173)</f>
        <v>2</v>
      </c>
      <c r="F171" s="151"/>
      <c r="G171" s="147"/>
      <c r="H171" s="151"/>
      <c r="I171" s="570" t="s">
        <v>152</v>
      </c>
      <c r="J171" s="561" t="s">
        <v>114</v>
      </c>
    </row>
    <row r="172" spans="1:10" ht="13.5" customHeight="1">
      <c r="A172" s="286"/>
      <c r="B172" s="78" t="s">
        <v>344</v>
      </c>
      <c r="C172" s="160"/>
      <c r="D172" s="94"/>
      <c r="E172" s="86"/>
      <c r="F172" s="94"/>
      <c r="G172" s="86"/>
      <c r="H172" s="94"/>
      <c r="I172" s="571"/>
      <c r="J172" s="562"/>
    </row>
    <row r="173" spans="1:10" ht="15" customHeight="1">
      <c r="A173" s="288"/>
      <c r="B173" s="72" t="s">
        <v>319</v>
      </c>
      <c r="C173" s="393">
        <f>SUM(D173+E173+F173+G173+H173)</f>
        <v>2</v>
      </c>
      <c r="D173" s="427"/>
      <c r="E173" s="197">
        <v>2</v>
      </c>
      <c r="F173" s="325"/>
      <c r="G173" s="110"/>
      <c r="H173" s="325"/>
      <c r="I173" s="572"/>
      <c r="J173" s="538"/>
    </row>
    <row r="174" spans="1:10" ht="20.25" customHeight="1">
      <c r="A174" s="237" t="s">
        <v>216</v>
      </c>
      <c r="B174" s="227" t="s">
        <v>109</v>
      </c>
      <c r="C174" s="166">
        <f>SUM(D174+E174+F174+G174+H174)</f>
        <v>0.1</v>
      </c>
      <c r="D174" s="151"/>
      <c r="E174" s="147">
        <f>SUM(E176)</f>
        <v>0.1</v>
      </c>
      <c r="F174" s="151"/>
      <c r="G174" s="147"/>
      <c r="H174" s="151"/>
      <c r="I174" s="570" t="s">
        <v>153</v>
      </c>
      <c r="J174" s="561" t="s">
        <v>115</v>
      </c>
    </row>
    <row r="175" spans="1:10" ht="17.25" customHeight="1">
      <c r="A175" s="286"/>
      <c r="B175" s="78" t="s">
        <v>344</v>
      </c>
      <c r="C175" s="160"/>
      <c r="D175" s="94"/>
      <c r="E175" s="86"/>
      <c r="F175" s="94"/>
      <c r="G175" s="86"/>
      <c r="H175" s="94"/>
      <c r="I175" s="571"/>
      <c r="J175" s="562"/>
    </row>
    <row r="176" spans="1:10" ht="20.25" customHeight="1">
      <c r="A176" s="288"/>
      <c r="B176" s="72" t="s">
        <v>319</v>
      </c>
      <c r="C176" s="393">
        <f>SUM(D176+E176+F176+G176+H176)</f>
        <v>0.1</v>
      </c>
      <c r="D176" s="427"/>
      <c r="E176" s="110">
        <v>0.1</v>
      </c>
      <c r="F176" s="325"/>
      <c r="G176" s="110"/>
      <c r="H176" s="325"/>
      <c r="I176" s="572"/>
      <c r="J176" s="538"/>
    </row>
    <row r="177" spans="1:10" ht="45.75" customHeight="1">
      <c r="A177" s="16" t="s">
        <v>217</v>
      </c>
      <c r="B177" s="227" t="s">
        <v>110</v>
      </c>
      <c r="C177" s="166">
        <f>SUM(D177+E177+F177+G177+H177)</f>
        <v>3.9</v>
      </c>
      <c r="D177" s="151"/>
      <c r="E177" s="147">
        <f>SUM(E179)</f>
        <v>1.5</v>
      </c>
      <c r="F177" s="147">
        <f>SUM(F179)</f>
        <v>2.4</v>
      </c>
      <c r="G177" s="147"/>
      <c r="H177" s="151"/>
      <c r="I177" s="570" t="s">
        <v>154</v>
      </c>
      <c r="J177" s="565" t="s">
        <v>11</v>
      </c>
    </row>
    <row r="178" spans="1:10" ht="15.75" customHeight="1">
      <c r="A178" s="218"/>
      <c r="B178" s="78" t="s">
        <v>344</v>
      </c>
      <c r="C178" s="160"/>
      <c r="D178" s="94"/>
      <c r="E178" s="86"/>
      <c r="F178" s="94"/>
      <c r="G178" s="86"/>
      <c r="H178" s="94"/>
      <c r="I178" s="571"/>
      <c r="J178" s="573"/>
    </row>
    <row r="179" spans="1:10" ht="19.5" customHeight="1">
      <c r="A179" s="220"/>
      <c r="B179" s="72" t="s">
        <v>319</v>
      </c>
      <c r="C179" s="433">
        <f>SUM(D179+E179+F179+G179+H179)</f>
        <v>3.9</v>
      </c>
      <c r="D179" s="324"/>
      <c r="E179" s="20">
        <v>1.5</v>
      </c>
      <c r="F179" s="24">
        <v>2.4</v>
      </c>
      <c r="G179" s="110"/>
      <c r="H179" s="325"/>
      <c r="I179" s="572"/>
      <c r="J179" s="566"/>
    </row>
    <row r="180" spans="1:10" ht="63" customHeight="1">
      <c r="A180" s="16" t="s">
        <v>218</v>
      </c>
      <c r="B180" s="227" t="s">
        <v>111</v>
      </c>
      <c r="C180" s="166">
        <f>SUM(D180+E180+F180+G180+H180)</f>
        <v>15.9</v>
      </c>
      <c r="D180" s="151"/>
      <c r="E180" s="147">
        <f>SUM(E182)</f>
        <v>8</v>
      </c>
      <c r="F180" s="147">
        <f>SUM(F182)</f>
        <v>7.9</v>
      </c>
      <c r="G180" s="147"/>
      <c r="H180" s="151"/>
      <c r="I180" s="570" t="s">
        <v>155</v>
      </c>
      <c r="J180" s="565" t="s">
        <v>10</v>
      </c>
    </row>
    <row r="181" spans="1:10" ht="18" customHeight="1">
      <c r="A181" s="218"/>
      <c r="B181" s="78" t="s">
        <v>344</v>
      </c>
      <c r="C181" s="160"/>
      <c r="D181" s="94"/>
      <c r="E181" s="86"/>
      <c r="F181" s="94"/>
      <c r="G181" s="86"/>
      <c r="H181" s="94"/>
      <c r="I181" s="571"/>
      <c r="J181" s="573"/>
    </row>
    <row r="182" spans="1:10" ht="21" customHeight="1">
      <c r="A182" s="220"/>
      <c r="B182" s="72" t="s">
        <v>319</v>
      </c>
      <c r="C182" s="433">
        <f>SUM(D182+E182+F182+G182+H182)</f>
        <v>15.9</v>
      </c>
      <c r="D182" s="324"/>
      <c r="E182" s="214">
        <v>8</v>
      </c>
      <c r="F182" s="24">
        <v>7.9</v>
      </c>
      <c r="G182" s="110"/>
      <c r="H182" s="325"/>
      <c r="I182" s="572"/>
      <c r="J182" s="566"/>
    </row>
    <row r="183" spans="1:10" ht="48" customHeight="1">
      <c r="A183" s="16" t="s">
        <v>219</v>
      </c>
      <c r="B183" s="227" t="s">
        <v>88</v>
      </c>
      <c r="C183" s="166">
        <f>SUM(D183+E183+F183+G183+H183)</f>
        <v>18.6</v>
      </c>
      <c r="D183" s="151"/>
      <c r="E183" s="147">
        <f>SUM(E185)</f>
        <v>9</v>
      </c>
      <c r="F183" s="147">
        <f>SUM(F185)</f>
        <v>9.6</v>
      </c>
      <c r="G183" s="147"/>
      <c r="H183" s="151"/>
      <c r="I183" s="570" t="s">
        <v>155</v>
      </c>
      <c r="J183" s="565" t="s">
        <v>9</v>
      </c>
    </row>
    <row r="184" spans="1:10" ht="18" customHeight="1">
      <c r="A184" s="218"/>
      <c r="B184" s="78" t="s">
        <v>344</v>
      </c>
      <c r="C184" s="160"/>
      <c r="D184" s="94"/>
      <c r="E184" s="86"/>
      <c r="F184" s="94"/>
      <c r="G184" s="86"/>
      <c r="H184" s="94"/>
      <c r="I184" s="571"/>
      <c r="J184" s="573"/>
    </row>
    <row r="185" spans="1:10" ht="21.75" customHeight="1">
      <c r="A185" s="220"/>
      <c r="B185" s="72" t="s">
        <v>319</v>
      </c>
      <c r="C185" s="433">
        <f>SUM(D185+E185+F185+G185+H185)</f>
        <v>18.6</v>
      </c>
      <c r="D185" s="324"/>
      <c r="E185" s="214">
        <v>9</v>
      </c>
      <c r="F185" s="24">
        <v>9.6</v>
      </c>
      <c r="G185" s="110"/>
      <c r="H185" s="325"/>
      <c r="I185" s="572"/>
      <c r="J185" s="566"/>
    </row>
    <row r="186" spans="1:10" ht="47.25" customHeight="1">
      <c r="A186" s="16" t="s">
        <v>220</v>
      </c>
      <c r="B186" s="227" t="s">
        <v>112</v>
      </c>
      <c r="C186" s="166">
        <f>SUM(D186+E186+F186+G186+H186)</f>
        <v>7</v>
      </c>
      <c r="D186" s="151"/>
      <c r="E186" s="147">
        <f>SUM(E188)</f>
        <v>3</v>
      </c>
      <c r="F186" s="151">
        <f>SUM(F188)</f>
        <v>1</v>
      </c>
      <c r="G186" s="147">
        <f>SUM(G188)</f>
        <v>1.5</v>
      </c>
      <c r="H186" s="151">
        <f>SUM(H188)</f>
        <v>1.5</v>
      </c>
      <c r="I186" s="570" t="s">
        <v>156</v>
      </c>
      <c r="J186" s="565" t="s">
        <v>116</v>
      </c>
    </row>
    <row r="187" spans="1:10" ht="17.25" customHeight="1">
      <c r="A187" s="218"/>
      <c r="B187" s="78" t="s">
        <v>344</v>
      </c>
      <c r="C187" s="160"/>
      <c r="D187" s="94"/>
      <c r="E187" s="86"/>
      <c r="F187" s="94"/>
      <c r="G187" s="86"/>
      <c r="H187" s="94"/>
      <c r="I187" s="571"/>
      <c r="J187" s="573"/>
    </row>
    <row r="188" spans="1:10" ht="21.75" customHeight="1">
      <c r="A188" s="218"/>
      <c r="B188" s="72" t="s">
        <v>319</v>
      </c>
      <c r="C188" s="434">
        <f>SUM(D188+E188+F188+G188+H188)</f>
        <v>7</v>
      </c>
      <c r="D188" s="19"/>
      <c r="E188" s="18">
        <v>3</v>
      </c>
      <c r="F188" s="323">
        <v>1</v>
      </c>
      <c r="G188" s="18">
        <v>1.5</v>
      </c>
      <c r="H188" s="19">
        <v>1.5</v>
      </c>
      <c r="I188" s="571"/>
      <c r="J188" s="573"/>
    </row>
    <row r="189" spans="1:10" ht="46.5" customHeight="1">
      <c r="A189" s="16" t="s">
        <v>230</v>
      </c>
      <c r="B189" s="79" t="s">
        <v>6</v>
      </c>
      <c r="C189" s="166">
        <f>SUM(D189+E189+F189+G189+H189)</f>
        <v>3.2</v>
      </c>
      <c r="D189" s="151"/>
      <c r="E189" s="147">
        <f>SUM(E191)</f>
        <v>0.8</v>
      </c>
      <c r="F189" s="171">
        <f>SUM(F191)</f>
        <v>2.4</v>
      </c>
      <c r="G189" s="371"/>
      <c r="H189" s="371"/>
      <c r="I189" s="570" t="s">
        <v>7</v>
      </c>
      <c r="J189" s="565" t="s">
        <v>8</v>
      </c>
    </row>
    <row r="190" spans="1:10" ht="15" customHeight="1">
      <c r="A190" s="223"/>
      <c r="B190" s="78" t="s">
        <v>344</v>
      </c>
      <c r="C190" s="160"/>
      <c r="D190" s="94"/>
      <c r="E190" s="86"/>
      <c r="F190" s="357"/>
      <c r="G190" s="357"/>
      <c r="H190" s="357"/>
      <c r="I190" s="571"/>
      <c r="J190" s="573"/>
    </row>
    <row r="191" spans="1:10" ht="21.75" customHeight="1">
      <c r="A191" s="435"/>
      <c r="B191" s="72" t="s">
        <v>319</v>
      </c>
      <c r="C191" s="433">
        <f>SUM(D191+E191+F191+G191+H191)</f>
        <v>3.2</v>
      </c>
      <c r="D191" s="24"/>
      <c r="E191" s="20">
        <v>0.8</v>
      </c>
      <c r="F191" s="271">
        <v>2.4</v>
      </c>
      <c r="G191" s="358"/>
      <c r="H191" s="358"/>
      <c r="I191" s="572"/>
      <c r="J191" s="566"/>
    </row>
    <row r="192" spans="1:10" ht="21" customHeight="1">
      <c r="A192" s="546" t="s">
        <v>100</v>
      </c>
      <c r="B192" s="547"/>
      <c r="C192" s="547"/>
      <c r="D192" s="547"/>
      <c r="E192" s="547"/>
      <c r="F192" s="547"/>
      <c r="G192" s="547"/>
      <c r="H192" s="547"/>
      <c r="I192" s="547"/>
      <c r="J192" s="548"/>
    </row>
    <row r="193" spans="1:10" ht="45.75" customHeight="1">
      <c r="A193" s="16" t="s">
        <v>211</v>
      </c>
      <c r="B193" s="107" t="s">
        <v>355</v>
      </c>
      <c r="C193" s="146">
        <f>SUM(D193+E193+F193+G193+H193)</f>
        <v>17.97</v>
      </c>
      <c r="D193" s="147">
        <f>SUM(D195+D196)</f>
        <v>5</v>
      </c>
      <c r="E193" s="168">
        <f>SUM(E195+E196)</f>
        <v>4.27</v>
      </c>
      <c r="F193" s="146">
        <f>SUM(F195+F196)</f>
        <v>4</v>
      </c>
      <c r="G193" s="147">
        <f>SUM(G195+G196)</f>
        <v>4.7</v>
      </c>
      <c r="H193" s="356"/>
      <c r="I193" s="570" t="s">
        <v>379</v>
      </c>
      <c r="J193" s="565" t="s">
        <v>58</v>
      </c>
    </row>
    <row r="194" spans="1:10" ht="14.25" customHeight="1">
      <c r="A194" s="105"/>
      <c r="B194" s="78" t="s">
        <v>344</v>
      </c>
      <c r="C194" s="436"/>
      <c r="D194" s="437"/>
      <c r="E194" s="437"/>
      <c r="F194" s="108"/>
      <c r="G194" s="437"/>
      <c r="H194" s="438"/>
      <c r="I194" s="571"/>
      <c r="J194" s="573"/>
    </row>
    <row r="195" spans="1:10" ht="13.5" customHeight="1">
      <c r="A195" s="18"/>
      <c r="B195" s="102" t="s">
        <v>228</v>
      </c>
      <c r="C195" s="46">
        <f>SUM(D195+E195+F195+G195+H195)</f>
        <v>6.85</v>
      </c>
      <c r="D195" s="41">
        <v>2.5</v>
      </c>
      <c r="E195" s="154"/>
      <c r="F195" s="46">
        <v>2</v>
      </c>
      <c r="G195" s="41">
        <v>2.35</v>
      </c>
      <c r="H195" s="47"/>
      <c r="I195" s="571"/>
      <c r="J195" s="573"/>
    </row>
    <row r="196" spans="1:10" ht="14.25" customHeight="1">
      <c r="A196" s="20"/>
      <c r="B196" s="103" t="s">
        <v>229</v>
      </c>
      <c r="C196" s="20">
        <f>SUM(D196+E196+F196+G196+H196)</f>
        <v>11.12</v>
      </c>
      <c r="D196" s="20">
        <v>2.5</v>
      </c>
      <c r="E196" s="410">
        <v>4.27</v>
      </c>
      <c r="F196" s="60">
        <v>2</v>
      </c>
      <c r="G196" s="42">
        <v>2.35</v>
      </c>
      <c r="H196" s="49"/>
      <c r="I196" s="572"/>
      <c r="J196" s="566"/>
    </row>
    <row r="197" spans="1:10" ht="45.75" customHeight="1">
      <c r="A197" s="16" t="s">
        <v>213</v>
      </c>
      <c r="B197" s="79" t="s">
        <v>356</v>
      </c>
      <c r="C197" s="146">
        <f>SUM(D197+E197+F197+G197+H197)</f>
        <v>12</v>
      </c>
      <c r="D197" s="147"/>
      <c r="E197" s="147"/>
      <c r="F197" s="147"/>
      <c r="G197" s="147">
        <f>SUM(G199+G200)</f>
        <v>6</v>
      </c>
      <c r="H197" s="147">
        <f>SUM(H199+H200)</f>
        <v>6</v>
      </c>
      <c r="I197" s="570" t="s">
        <v>379</v>
      </c>
      <c r="J197" s="565" t="s">
        <v>58</v>
      </c>
    </row>
    <row r="198" spans="1:10" ht="15" customHeight="1">
      <c r="A198" s="18"/>
      <c r="B198" s="78" t="s">
        <v>344</v>
      </c>
      <c r="C198" s="439"/>
      <c r="D198" s="154"/>
      <c r="E198" s="154"/>
      <c r="F198" s="154"/>
      <c r="G198" s="154"/>
      <c r="H198" s="148"/>
      <c r="I198" s="571"/>
      <c r="J198" s="573"/>
    </row>
    <row r="199" spans="1:10" ht="13.5" customHeight="1">
      <c r="A199" s="18"/>
      <c r="B199" s="78" t="s">
        <v>228</v>
      </c>
      <c r="C199" s="148">
        <f>SUM(D199+E199+F199+G199+H199)</f>
        <v>6</v>
      </c>
      <c r="D199" s="154"/>
      <c r="E199" s="154"/>
      <c r="F199" s="154"/>
      <c r="G199" s="154">
        <v>3</v>
      </c>
      <c r="H199" s="148">
        <v>3</v>
      </c>
      <c r="I199" s="571"/>
      <c r="J199" s="573"/>
    </row>
    <row r="200" spans="1:10" ht="14.25" customHeight="1">
      <c r="A200" s="18"/>
      <c r="B200" s="78" t="s">
        <v>229</v>
      </c>
      <c r="C200" s="152">
        <f>SUM(D200+E200+F200+G200+H200)</f>
        <v>6</v>
      </c>
      <c r="D200" s="152"/>
      <c r="E200" s="152"/>
      <c r="F200" s="152"/>
      <c r="G200" s="152">
        <v>3</v>
      </c>
      <c r="H200" s="373">
        <v>3</v>
      </c>
      <c r="I200" s="571"/>
      <c r="J200" s="573"/>
    </row>
    <row r="201" spans="1:10" ht="46.5" customHeight="1">
      <c r="A201" s="182" t="s">
        <v>214</v>
      </c>
      <c r="B201" s="79" t="s">
        <v>66</v>
      </c>
      <c r="C201" s="459">
        <f>SUM(D201+E201+F201+G201+H201)</f>
        <v>37.019999999999996</v>
      </c>
      <c r="D201" s="55">
        <f>SUM(D203+D204)</f>
        <v>4</v>
      </c>
      <c r="E201" s="55">
        <f>SUM(E203+E204)</f>
        <v>11.32</v>
      </c>
      <c r="F201" s="55">
        <f>SUM(F203+F204)</f>
        <v>11.86</v>
      </c>
      <c r="G201" s="54">
        <f>SUM(G203+G204)</f>
        <v>9.84</v>
      </c>
      <c r="H201" s="371"/>
      <c r="I201" s="595" t="s">
        <v>385</v>
      </c>
      <c r="J201" s="269"/>
    </row>
    <row r="202" spans="1:10" ht="14.25" customHeight="1">
      <c r="A202" s="80"/>
      <c r="B202" s="78" t="s">
        <v>232</v>
      </c>
      <c r="C202" s="486"/>
      <c r="D202" s="80"/>
      <c r="E202" s="80"/>
      <c r="F202" s="80"/>
      <c r="G202" s="18"/>
      <c r="H202" s="106"/>
      <c r="I202" s="574"/>
      <c r="J202" s="321"/>
    </row>
    <row r="203" spans="1:10" ht="13.5" customHeight="1">
      <c r="A203" s="80"/>
      <c r="B203" s="78" t="s">
        <v>228</v>
      </c>
      <c r="C203" s="44">
        <f>SUM(D203+E203+F203+G203+H203)</f>
        <v>22.1</v>
      </c>
      <c r="D203" s="80">
        <f>SUM(D208+D212)</f>
        <v>2</v>
      </c>
      <c r="E203" s="80">
        <f>SUM(E208+E212)</f>
        <v>7.82</v>
      </c>
      <c r="F203" s="80">
        <f>SUM(F208+F212)</f>
        <v>7.359999999999999</v>
      </c>
      <c r="G203" s="18">
        <f>SUM(G208+G212)</f>
        <v>4.92</v>
      </c>
      <c r="H203" s="106"/>
      <c r="I203" s="574"/>
      <c r="J203" s="321"/>
    </row>
    <row r="204" spans="1:10" ht="13.5" customHeight="1">
      <c r="A204" s="80"/>
      <c r="B204" s="348" t="s">
        <v>229</v>
      </c>
      <c r="C204" s="44">
        <f>SUM(D204+E204+F204+G204+H204)</f>
        <v>14.92</v>
      </c>
      <c r="D204" s="80">
        <f>SUM(D213)</f>
        <v>2</v>
      </c>
      <c r="E204" s="80">
        <f>SUM(E213)</f>
        <v>3.5</v>
      </c>
      <c r="F204" s="80">
        <f>SUM(F213)</f>
        <v>4.5</v>
      </c>
      <c r="G204" s="18">
        <f>SUM(G213)</f>
        <v>4.92</v>
      </c>
      <c r="H204" s="106"/>
      <c r="I204" s="106"/>
      <c r="J204" s="321"/>
    </row>
    <row r="205" spans="1:10" ht="12" customHeight="1">
      <c r="A205" s="80"/>
      <c r="B205" s="348" t="s">
        <v>64</v>
      </c>
      <c r="C205" s="44"/>
      <c r="D205" s="80"/>
      <c r="E205" s="80"/>
      <c r="F205" s="80"/>
      <c r="G205" s="18"/>
      <c r="H205" s="106"/>
      <c r="I205" s="106"/>
      <c r="J205" s="321"/>
    </row>
    <row r="206" spans="1:10" ht="45.75" customHeight="1">
      <c r="A206" s="487"/>
      <c r="B206" s="78" t="s">
        <v>87</v>
      </c>
      <c r="C206" s="270">
        <f>SUM(D206+E206+F206+G206+H206)</f>
        <v>7.18</v>
      </c>
      <c r="D206" s="80"/>
      <c r="E206" s="82">
        <f>SUM(E208)</f>
        <v>4.32</v>
      </c>
      <c r="F206" s="82">
        <f>SUM(F208)</f>
        <v>2.86</v>
      </c>
      <c r="G206" s="18"/>
      <c r="H206" s="106"/>
      <c r="I206" s="106"/>
      <c r="J206" s="321" t="s">
        <v>85</v>
      </c>
    </row>
    <row r="207" spans="1:10" ht="12.75" customHeight="1">
      <c r="A207" s="80"/>
      <c r="B207" s="78" t="s">
        <v>84</v>
      </c>
      <c r="C207" s="486"/>
      <c r="D207" s="80"/>
      <c r="E207" s="80"/>
      <c r="F207" s="80"/>
      <c r="G207" s="18"/>
      <c r="H207" s="106"/>
      <c r="I207" s="106"/>
      <c r="J207" s="321"/>
    </row>
    <row r="208" spans="1:10" ht="14.25" customHeight="1">
      <c r="A208" s="80"/>
      <c r="B208" s="78" t="s">
        <v>228</v>
      </c>
      <c r="C208" s="26">
        <f>SUM(D208+E208+F208+G208+H208)</f>
        <v>7.18</v>
      </c>
      <c r="D208" s="80"/>
      <c r="E208" s="80">
        <v>4.32</v>
      </c>
      <c r="F208" s="80">
        <v>2.86</v>
      </c>
      <c r="G208" s="18"/>
      <c r="H208" s="106"/>
      <c r="I208" s="106"/>
      <c r="J208" s="321"/>
    </row>
    <row r="209" spans="1:10" ht="13.5" customHeight="1">
      <c r="A209" s="80"/>
      <c r="B209" s="348" t="s">
        <v>64</v>
      </c>
      <c r="C209" s="26"/>
      <c r="D209" s="80"/>
      <c r="E209" s="80"/>
      <c r="F209" s="80"/>
      <c r="G209" s="18"/>
      <c r="H209" s="106"/>
      <c r="I209" s="106"/>
      <c r="J209" s="321"/>
    </row>
    <row r="210" spans="1:10" ht="78.75" customHeight="1">
      <c r="A210" s="80"/>
      <c r="B210" s="78" t="s">
        <v>89</v>
      </c>
      <c r="C210" s="402">
        <f>SUM(D210+E210+F210+G210+H210)</f>
        <v>29.84</v>
      </c>
      <c r="D210" s="96">
        <f>SUM(D212+D213)</f>
        <v>4</v>
      </c>
      <c r="E210" s="96">
        <f>SUM(E212+E213)</f>
        <v>7</v>
      </c>
      <c r="F210" s="96">
        <f>SUM(F212+F213)</f>
        <v>9</v>
      </c>
      <c r="G210" s="64">
        <f>SUM(G212+G213)</f>
        <v>9.84</v>
      </c>
      <c r="H210" s="106"/>
      <c r="I210" s="106"/>
      <c r="J210" s="102" t="s">
        <v>86</v>
      </c>
    </row>
    <row r="211" spans="1:10" ht="13.5" customHeight="1">
      <c r="A211" s="80"/>
      <c r="B211" s="78" t="s">
        <v>232</v>
      </c>
      <c r="C211" s="26"/>
      <c r="D211" s="80"/>
      <c r="E211" s="80"/>
      <c r="F211" s="80"/>
      <c r="G211" s="18"/>
      <c r="H211" s="106"/>
      <c r="I211" s="106"/>
      <c r="J211" s="102"/>
    </row>
    <row r="212" spans="1:10" ht="13.5" customHeight="1">
      <c r="A212" s="80"/>
      <c r="B212" s="78" t="s">
        <v>228</v>
      </c>
      <c r="C212" s="44">
        <f>SUM(D212+E212+F212+G212+H212)</f>
        <v>14.92</v>
      </c>
      <c r="D212" s="80">
        <f aca="true" t="shared" si="0" ref="D212:G213">SUM(D217+D221)</f>
        <v>2</v>
      </c>
      <c r="E212" s="80">
        <f t="shared" si="0"/>
        <v>3.5</v>
      </c>
      <c r="F212" s="80">
        <f t="shared" si="0"/>
        <v>4.5</v>
      </c>
      <c r="G212" s="18">
        <f t="shared" si="0"/>
        <v>4.92</v>
      </c>
      <c r="H212" s="106"/>
      <c r="I212" s="106"/>
      <c r="J212" s="102"/>
    </row>
    <row r="213" spans="1:10" ht="13.5" customHeight="1">
      <c r="A213" s="60"/>
      <c r="B213" s="232" t="s">
        <v>229</v>
      </c>
      <c r="C213" s="45">
        <f>SUM(D213+E213+F213+G213+H213)</f>
        <v>14.92</v>
      </c>
      <c r="D213" s="60">
        <f t="shared" si="0"/>
        <v>2</v>
      </c>
      <c r="E213" s="60">
        <f t="shared" si="0"/>
        <v>3.5</v>
      </c>
      <c r="F213" s="60">
        <f t="shared" si="0"/>
        <v>4.5</v>
      </c>
      <c r="G213" s="20">
        <f t="shared" si="0"/>
        <v>4.92</v>
      </c>
      <c r="H213" s="140"/>
      <c r="I213" s="140"/>
      <c r="J213" s="103"/>
    </row>
    <row r="214" spans="1:10" ht="12.75" customHeight="1">
      <c r="A214" s="80"/>
      <c r="B214" s="348" t="s">
        <v>62</v>
      </c>
      <c r="C214" s="44"/>
      <c r="D214" s="80"/>
      <c r="E214" s="80"/>
      <c r="F214" s="80"/>
      <c r="G214" s="18"/>
      <c r="H214" s="106"/>
      <c r="I214" s="106"/>
      <c r="J214" s="102"/>
    </row>
    <row r="215" spans="1:10" ht="45" customHeight="1">
      <c r="A215" s="80"/>
      <c r="B215" s="78" t="s">
        <v>357</v>
      </c>
      <c r="C215" s="402">
        <f>SUM(D215+E215+F215+G215+H215)</f>
        <v>21.367</v>
      </c>
      <c r="D215" s="96">
        <f>SUM(D217+D218)</f>
        <v>4</v>
      </c>
      <c r="E215" s="96">
        <f>SUM(E217+E218)</f>
        <v>4</v>
      </c>
      <c r="F215" s="96">
        <f>SUM(F217+F218)</f>
        <v>4</v>
      </c>
      <c r="G215" s="64">
        <f>SUM(G217+G218)</f>
        <v>5</v>
      </c>
      <c r="H215" s="378">
        <f>SUM(H217+H218)</f>
        <v>4.367</v>
      </c>
      <c r="I215" s="574" t="s">
        <v>379</v>
      </c>
      <c r="J215" s="568" t="s">
        <v>253</v>
      </c>
    </row>
    <row r="216" spans="1:10" ht="12.75" customHeight="1">
      <c r="A216" s="80"/>
      <c r="B216" s="78" t="s">
        <v>344</v>
      </c>
      <c r="C216" s="436"/>
      <c r="D216" s="46"/>
      <c r="E216" s="46"/>
      <c r="F216" s="46"/>
      <c r="G216" s="41"/>
      <c r="H216" s="47"/>
      <c r="I216" s="574"/>
      <c r="J216" s="568"/>
    </row>
    <row r="217" spans="1:10" ht="12.75" customHeight="1">
      <c r="A217" s="80"/>
      <c r="B217" s="78" t="s">
        <v>228</v>
      </c>
      <c r="C217" s="44">
        <f>SUM(D217+E217+F217+G217+H217)</f>
        <v>10.687</v>
      </c>
      <c r="D217" s="46">
        <v>2</v>
      </c>
      <c r="E217" s="441">
        <v>2</v>
      </c>
      <c r="F217" s="46">
        <v>2</v>
      </c>
      <c r="G217" s="41">
        <v>2.5</v>
      </c>
      <c r="H217" s="47">
        <v>2.187</v>
      </c>
      <c r="I217" s="574"/>
      <c r="J217" s="568"/>
    </row>
    <row r="218" spans="1:10" ht="15.75" customHeight="1">
      <c r="A218" s="80"/>
      <c r="B218" s="348" t="s">
        <v>229</v>
      </c>
      <c r="C218" s="44">
        <f>SUM(D218+E218+F218+G218+H218)</f>
        <v>10.68</v>
      </c>
      <c r="D218" s="46">
        <v>2</v>
      </c>
      <c r="E218" s="441">
        <v>2</v>
      </c>
      <c r="F218" s="46">
        <v>2</v>
      </c>
      <c r="G218" s="41">
        <v>2.5</v>
      </c>
      <c r="H218" s="47">
        <v>2.18</v>
      </c>
      <c r="I218" s="574"/>
      <c r="J218" s="568"/>
    </row>
    <row r="219" spans="1:10" ht="63" customHeight="1">
      <c r="A219" s="80"/>
      <c r="B219" s="78" t="s">
        <v>63</v>
      </c>
      <c r="C219" s="402">
        <f>SUM(D219+E219+F219+G219+H219)</f>
        <v>12.84</v>
      </c>
      <c r="D219" s="96"/>
      <c r="E219" s="372">
        <f>SUM(E221+E222)</f>
        <v>3</v>
      </c>
      <c r="F219" s="372">
        <f>SUM(F221+F222)</f>
        <v>5</v>
      </c>
      <c r="G219" s="489">
        <f>SUM(G221+G222)</f>
        <v>4.84</v>
      </c>
      <c r="H219" s="378"/>
      <c r="I219" s="574" t="s">
        <v>386</v>
      </c>
      <c r="J219" s="568" t="s">
        <v>23</v>
      </c>
    </row>
    <row r="220" spans="1:10" ht="13.5" customHeight="1">
      <c r="A220" s="80"/>
      <c r="B220" s="78" t="s">
        <v>344</v>
      </c>
      <c r="C220" s="44"/>
      <c r="D220" s="46"/>
      <c r="E220" s="178"/>
      <c r="F220" s="46"/>
      <c r="G220" s="41"/>
      <c r="H220" s="47"/>
      <c r="I220" s="574"/>
      <c r="J220" s="568"/>
    </row>
    <row r="221" spans="1:10" ht="13.5" customHeight="1">
      <c r="A221" s="80"/>
      <c r="B221" s="78" t="s">
        <v>228</v>
      </c>
      <c r="C221" s="44">
        <f>SUM(D221+E221+F221+G221+H221)</f>
        <v>6.42</v>
      </c>
      <c r="D221" s="46"/>
      <c r="E221" s="148">
        <v>1.5</v>
      </c>
      <c r="F221" s="148">
        <v>2.5</v>
      </c>
      <c r="G221" s="41">
        <v>2.42</v>
      </c>
      <c r="H221" s="47"/>
      <c r="I221" s="574"/>
      <c r="J221" s="568"/>
    </row>
    <row r="222" spans="1:10" ht="36.75" customHeight="1">
      <c r="A222" s="80"/>
      <c r="B222" s="78" t="s">
        <v>229</v>
      </c>
      <c r="C222" s="19">
        <f>SUM(D222+E222+F222+G222+H222)</f>
        <v>6.42</v>
      </c>
      <c r="D222" s="80"/>
      <c r="E222" s="373">
        <v>1.5</v>
      </c>
      <c r="F222" s="373">
        <v>2.5</v>
      </c>
      <c r="G222" s="18">
        <v>2.42</v>
      </c>
      <c r="H222" s="47"/>
      <c r="I222" s="574"/>
      <c r="J222" s="568"/>
    </row>
    <row r="223" spans="1:10" ht="30" customHeight="1">
      <c r="A223" s="80"/>
      <c r="B223" s="78" t="s">
        <v>44</v>
      </c>
      <c r="C223" s="44"/>
      <c r="D223" s="178"/>
      <c r="E223" s="148"/>
      <c r="F223" s="148"/>
      <c r="G223" s="176"/>
      <c r="H223" s="47"/>
      <c r="I223" s="574" t="s">
        <v>387</v>
      </c>
      <c r="J223" s="568" t="s">
        <v>188</v>
      </c>
    </row>
    <row r="224" spans="1:10" ht="13.5" customHeight="1">
      <c r="A224" s="80"/>
      <c r="B224" s="78" t="s">
        <v>344</v>
      </c>
      <c r="C224" s="44"/>
      <c r="D224" s="46"/>
      <c r="E224" s="46"/>
      <c r="F224" s="46"/>
      <c r="G224" s="176"/>
      <c r="H224" s="47"/>
      <c r="I224" s="574"/>
      <c r="J224" s="568"/>
    </row>
    <row r="225" spans="1:10" ht="13.5" customHeight="1">
      <c r="A225" s="80"/>
      <c r="B225" s="78" t="s">
        <v>221</v>
      </c>
      <c r="C225" s="44"/>
      <c r="D225" s="46"/>
      <c r="E225" s="46"/>
      <c r="F225" s="148"/>
      <c r="G225" s="176"/>
      <c r="H225" s="47"/>
      <c r="I225" s="574"/>
      <c r="J225" s="568"/>
    </row>
    <row r="226" spans="1:10" ht="13.5" customHeight="1">
      <c r="A226" s="80"/>
      <c r="B226" s="78" t="s">
        <v>228</v>
      </c>
      <c r="C226" s="44"/>
      <c r="D226" s="46"/>
      <c r="E226" s="148"/>
      <c r="F226" s="148"/>
      <c r="G226" s="176"/>
      <c r="H226" s="47"/>
      <c r="I226" s="574"/>
      <c r="J226" s="568"/>
    </row>
    <row r="227" spans="1:10" ht="13.5" customHeight="1">
      <c r="A227" s="80"/>
      <c r="B227" s="78" t="s">
        <v>229</v>
      </c>
      <c r="C227" s="19"/>
      <c r="D227" s="178"/>
      <c r="E227" s="148"/>
      <c r="F227" s="148"/>
      <c r="G227" s="176"/>
      <c r="H227" s="47"/>
      <c r="I227" s="574"/>
      <c r="J227" s="568"/>
    </row>
    <row r="228" spans="1:10" ht="12.75" customHeight="1">
      <c r="A228" s="80"/>
      <c r="B228" s="78" t="s">
        <v>319</v>
      </c>
      <c r="C228" s="19"/>
      <c r="D228" s="46"/>
      <c r="E228" s="46"/>
      <c r="F228" s="46"/>
      <c r="G228" s="41"/>
      <c r="H228" s="47"/>
      <c r="I228" s="574"/>
      <c r="J228" s="568"/>
    </row>
    <row r="229" spans="1:10" ht="28.5" customHeight="1">
      <c r="A229" s="80"/>
      <c r="B229" s="78" t="s">
        <v>45</v>
      </c>
      <c r="C229" s="270"/>
      <c r="D229" s="148"/>
      <c r="E229" s="148"/>
      <c r="F229" s="148"/>
      <c r="G229" s="154"/>
      <c r="H229" s="376"/>
      <c r="I229" s="574" t="s">
        <v>378</v>
      </c>
      <c r="J229" s="568" t="s">
        <v>188</v>
      </c>
    </row>
    <row r="230" spans="1:10" ht="12.75" customHeight="1">
      <c r="A230" s="80"/>
      <c r="B230" s="78" t="s">
        <v>344</v>
      </c>
      <c r="C230" s="270"/>
      <c r="D230" s="368"/>
      <c r="E230" s="368"/>
      <c r="F230" s="148"/>
      <c r="G230" s="385"/>
      <c r="H230" s="376"/>
      <c r="I230" s="574"/>
      <c r="J230" s="568"/>
    </row>
    <row r="231" spans="1:10" ht="14.25" customHeight="1">
      <c r="A231" s="80"/>
      <c r="B231" s="78" t="s">
        <v>221</v>
      </c>
      <c r="C231" s="270"/>
      <c r="D231" s="148"/>
      <c r="E231" s="148"/>
      <c r="F231" s="148"/>
      <c r="G231" s="154"/>
      <c r="H231" s="376"/>
      <c r="I231" s="574"/>
      <c r="J231" s="568"/>
    </row>
    <row r="232" spans="1:10" ht="14.25" customHeight="1">
      <c r="A232" s="80"/>
      <c r="B232" s="78" t="s">
        <v>228</v>
      </c>
      <c r="C232" s="270"/>
      <c r="D232" s="148"/>
      <c r="E232" s="148"/>
      <c r="F232" s="148"/>
      <c r="G232" s="154"/>
      <c r="H232" s="376"/>
      <c r="I232" s="574"/>
      <c r="J232" s="568"/>
    </row>
    <row r="233" spans="1:10" ht="14.25" customHeight="1">
      <c r="A233" s="60"/>
      <c r="B233" s="72" t="s">
        <v>319</v>
      </c>
      <c r="C233" s="324"/>
      <c r="D233" s="155"/>
      <c r="E233" s="155"/>
      <c r="F233" s="155"/>
      <c r="G233" s="214"/>
      <c r="H233" s="488"/>
      <c r="I233" s="575"/>
      <c r="J233" s="569"/>
    </row>
    <row r="234" spans="1:10" ht="28.5" customHeight="1">
      <c r="A234" s="16" t="s">
        <v>215</v>
      </c>
      <c r="B234" s="227" t="s">
        <v>65</v>
      </c>
      <c r="C234" s="168">
        <f>SUM(D234+E234+F234+G234+H234)</f>
        <v>1131.0410000000002</v>
      </c>
      <c r="D234" s="211">
        <f>SUM(D236+D237+D238+D239)</f>
        <v>90.273</v>
      </c>
      <c r="E234" s="168">
        <f>SUM(E236+E237+E238+E239)</f>
        <v>364.69800000000004</v>
      </c>
      <c r="F234" s="211">
        <f>SUM(F236+F237+F238+F239)</f>
        <v>154.69</v>
      </c>
      <c r="G234" s="168">
        <f>SUM(G236+G237+G238+G239)</f>
        <v>521.38</v>
      </c>
      <c r="H234" s="371"/>
      <c r="I234" s="570" t="s">
        <v>385</v>
      </c>
      <c r="J234" s="398"/>
    </row>
    <row r="235" spans="1:10" ht="12.75" customHeight="1">
      <c r="A235" s="18"/>
      <c r="B235" s="121" t="s">
        <v>232</v>
      </c>
      <c r="C235" s="224"/>
      <c r="D235" s="44"/>
      <c r="E235" s="154"/>
      <c r="F235" s="44"/>
      <c r="G235" s="41"/>
      <c r="H235" s="47"/>
      <c r="I235" s="571"/>
      <c r="J235" s="78"/>
    </row>
    <row r="236" spans="1:10" ht="14.25" customHeight="1">
      <c r="A236" s="18"/>
      <c r="B236" s="121" t="s">
        <v>71</v>
      </c>
      <c r="C236" s="154">
        <f>SUM(D236+E236+F236+G236+H236)</f>
        <v>864.671</v>
      </c>
      <c r="D236" s="44">
        <f aca="true" t="shared" si="1" ref="D236:G238">SUM(D242+D248)</f>
        <v>63.884</v>
      </c>
      <c r="E236" s="41">
        <f t="shared" si="1"/>
        <v>314.077</v>
      </c>
      <c r="F236" s="44">
        <f t="shared" si="1"/>
        <v>101.75</v>
      </c>
      <c r="G236" s="41">
        <f t="shared" si="1"/>
        <v>384.96</v>
      </c>
      <c r="H236" s="47"/>
      <c r="I236" s="571"/>
      <c r="J236" s="78"/>
    </row>
    <row r="237" spans="1:10" ht="13.5" customHeight="1">
      <c r="A237" s="18"/>
      <c r="B237" s="121" t="s">
        <v>228</v>
      </c>
      <c r="C237" s="152">
        <f>SUM(D237+E237+F237+G237+H237)</f>
        <v>123.34500000000001</v>
      </c>
      <c r="D237" s="44">
        <f t="shared" si="1"/>
        <v>4.375</v>
      </c>
      <c r="E237" s="41">
        <f t="shared" si="1"/>
        <v>13.35</v>
      </c>
      <c r="F237" s="44">
        <f t="shared" si="1"/>
        <v>31.94</v>
      </c>
      <c r="G237" s="41">
        <f t="shared" si="1"/>
        <v>73.68</v>
      </c>
      <c r="H237" s="47"/>
      <c r="I237" s="571"/>
      <c r="J237" s="78"/>
    </row>
    <row r="238" spans="1:10" ht="12.75" customHeight="1">
      <c r="A238" s="18"/>
      <c r="B238" s="121" t="s">
        <v>229</v>
      </c>
      <c r="C238" s="152">
        <f>SUM(D238+E238+F238+G238+H238)</f>
        <v>123.22800000000001</v>
      </c>
      <c r="D238" s="44">
        <f t="shared" si="1"/>
        <v>17.5</v>
      </c>
      <c r="E238" s="41">
        <f t="shared" si="1"/>
        <v>23.428</v>
      </c>
      <c r="F238" s="44">
        <f t="shared" si="1"/>
        <v>20.28</v>
      </c>
      <c r="G238" s="41">
        <f t="shared" si="1"/>
        <v>62.02</v>
      </c>
      <c r="H238" s="47"/>
      <c r="I238" s="571"/>
      <c r="J238" s="78"/>
    </row>
    <row r="239" spans="1:10" ht="13.5" customHeight="1">
      <c r="A239" s="20"/>
      <c r="B239" s="120" t="s">
        <v>319</v>
      </c>
      <c r="C239" s="214">
        <f>SUM(D239+E239+F239+G239+H239)</f>
        <v>19.796999999999997</v>
      </c>
      <c r="D239" s="45">
        <f>SUM(D245)</f>
        <v>4.514</v>
      </c>
      <c r="E239" s="42">
        <f>SUM(E245)</f>
        <v>13.843</v>
      </c>
      <c r="F239" s="45">
        <f>SUM(F245)</f>
        <v>0.72</v>
      </c>
      <c r="G239" s="42">
        <f>SUM(G245)</f>
        <v>0.72</v>
      </c>
      <c r="H239" s="49"/>
      <c r="I239" s="572"/>
      <c r="J239" s="72"/>
    </row>
    <row r="240" spans="1:10" ht="47.25" customHeight="1">
      <c r="A240" s="182"/>
      <c r="B240" s="79" t="s">
        <v>67</v>
      </c>
      <c r="C240" s="211">
        <f>SUM(D240+E240+F240+G240+H240)</f>
        <v>413.0210000000001</v>
      </c>
      <c r="D240" s="180">
        <f>SUM(D242+D243+D244+D245)</f>
        <v>90.273</v>
      </c>
      <c r="E240" s="180">
        <f>SUM(E242+E243+E244+E245)</f>
        <v>276.86800000000005</v>
      </c>
      <c r="F240" s="180">
        <f>SUM(F242+F243+F244+F245)</f>
        <v>22.94</v>
      </c>
      <c r="G240" s="168">
        <f>SUM(G242+G243+G244+G245)</f>
        <v>22.94</v>
      </c>
      <c r="H240" s="171"/>
      <c r="I240" s="269"/>
      <c r="J240" s="567" t="s">
        <v>160</v>
      </c>
    </row>
    <row r="241" spans="1:10" ht="15" customHeight="1">
      <c r="A241" s="80"/>
      <c r="B241" s="78" t="s">
        <v>232</v>
      </c>
      <c r="C241" s="486"/>
      <c r="D241" s="80"/>
      <c r="E241" s="80"/>
      <c r="F241" s="80"/>
      <c r="G241" s="18"/>
      <c r="H241" s="106"/>
      <c r="I241" s="321"/>
      <c r="J241" s="568"/>
    </row>
    <row r="242" spans="1:10" ht="30.75" customHeight="1">
      <c r="A242" s="80"/>
      <c r="B242" s="78" t="s">
        <v>71</v>
      </c>
      <c r="C242" s="270">
        <f>SUM(D242+E242+F242+G242+H242)</f>
        <v>310.13100000000003</v>
      </c>
      <c r="D242" s="46">
        <v>63.884</v>
      </c>
      <c r="E242" s="46">
        <v>246.247</v>
      </c>
      <c r="F242" s="46">
        <v>0</v>
      </c>
      <c r="G242" s="41">
        <v>0</v>
      </c>
      <c r="H242" s="47"/>
      <c r="I242" s="321"/>
      <c r="J242" s="568" t="s">
        <v>159</v>
      </c>
    </row>
    <row r="243" spans="1:10" ht="15" customHeight="1">
      <c r="A243" s="80"/>
      <c r="B243" s="78" t="s">
        <v>228</v>
      </c>
      <c r="C243" s="323">
        <f>SUM(D243+E243+F243+G243+H243)</f>
        <v>41.605000000000004</v>
      </c>
      <c r="D243" s="80">
        <v>4.375</v>
      </c>
      <c r="E243" s="80">
        <v>3.35</v>
      </c>
      <c r="F243" s="80">
        <v>16.94</v>
      </c>
      <c r="G243" s="18">
        <v>16.94</v>
      </c>
      <c r="H243" s="106"/>
      <c r="I243" s="321"/>
      <c r="J243" s="568"/>
    </row>
    <row r="244" spans="1:10" ht="18" customHeight="1">
      <c r="A244" s="80"/>
      <c r="B244" s="78" t="s">
        <v>229</v>
      </c>
      <c r="C244" s="323">
        <f>SUM(D244+E244+F244+G244+H244)</f>
        <v>41.488</v>
      </c>
      <c r="D244" s="80">
        <v>17.5</v>
      </c>
      <c r="E244" s="80">
        <v>13.428</v>
      </c>
      <c r="F244" s="80">
        <v>5.28</v>
      </c>
      <c r="G244" s="18">
        <v>5.28</v>
      </c>
      <c r="H244" s="106"/>
      <c r="I244" s="321"/>
      <c r="J244" s="568"/>
    </row>
    <row r="245" spans="1:10" ht="30.75" customHeight="1">
      <c r="A245" s="80"/>
      <c r="B245" s="78" t="s">
        <v>319</v>
      </c>
      <c r="C245" s="323">
        <f>SUM(D245+E245+F245+G245+H245)</f>
        <v>19.796999999999997</v>
      </c>
      <c r="D245" s="80">
        <v>4.514</v>
      </c>
      <c r="E245" s="80">
        <v>13.843</v>
      </c>
      <c r="F245" s="80">
        <v>0.72</v>
      </c>
      <c r="G245" s="18">
        <v>0.72</v>
      </c>
      <c r="H245" s="106"/>
      <c r="I245" s="321"/>
      <c r="J245" s="568"/>
    </row>
    <row r="246" spans="1:10" ht="60.75" customHeight="1">
      <c r="A246" s="80"/>
      <c r="B246" s="78" t="s">
        <v>68</v>
      </c>
      <c r="C246" s="386">
        <f>SUM(D246+E246+F246+G246+H246)</f>
        <v>718.02</v>
      </c>
      <c r="D246" s="387"/>
      <c r="E246" s="388">
        <f>SUM(E248+E249+E250)</f>
        <v>87.83</v>
      </c>
      <c r="F246" s="311">
        <f>SUM(F248+F249+F250)</f>
        <v>131.75</v>
      </c>
      <c r="G246" s="389">
        <f>SUM(G248+G249+G250)</f>
        <v>498.44</v>
      </c>
      <c r="H246" s="390"/>
      <c r="I246" s="574"/>
      <c r="J246" s="568" t="s">
        <v>127</v>
      </c>
    </row>
    <row r="247" spans="1:10" ht="15" customHeight="1">
      <c r="A247" s="80"/>
      <c r="B247" s="78" t="s">
        <v>232</v>
      </c>
      <c r="C247" s="369"/>
      <c r="D247" s="80"/>
      <c r="E247" s="80"/>
      <c r="F247" s="80"/>
      <c r="G247" s="18"/>
      <c r="H247" s="106"/>
      <c r="I247" s="574"/>
      <c r="J247" s="568"/>
    </row>
    <row r="248" spans="1:10" ht="32.25" customHeight="1">
      <c r="A248" s="80"/>
      <c r="B248" s="78" t="s">
        <v>71</v>
      </c>
      <c r="C248" s="369"/>
      <c r="D248" s="80"/>
      <c r="E248" s="46">
        <v>67.83</v>
      </c>
      <c r="F248" s="46">
        <v>101.75</v>
      </c>
      <c r="G248" s="41">
        <v>384.96</v>
      </c>
      <c r="H248" s="106"/>
      <c r="I248" s="574"/>
      <c r="J248" s="568"/>
    </row>
    <row r="249" spans="1:10" ht="18" customHeight="1">
      <c r="A249" s="80"/>
      <c r="B249" s="78" t="s">
        <v>228</v>
      </c>
      <c r="C249" s="369"/>
      <c r="D249" s="80"/>
      <c r="E249" s="373">
        <v>10</v>
      </c>
      <c r="F249" s="373">
        <v>15</v>
      </c>
      <c r="G249" s="18">
        <v>56.74</v>
      </c>
      <c r="H249" s="106"/>
      <c r="I249" s="574"/>
      <c r="J249" s="568"/>
    </row>
    <row r="250" spans="1:10" ht="15" customHeight="1">
      <c r="A250" s="60"/>
      <c r="B250" s="72" t="s">
        <v>229</v>
      </c>
      <c r="C250" s="370">
        <f>SUM(D250+E250+F250+G250+H250)</f>
        <v>81.74000000000001</v>
      </c>
      <c r="D250" s="60"/>
      <c r="E250" s="155">
        <v>10</v>
      </c>
      <c r="F250" s="155">
        <v>15</v>
      </c>
      <c r="G250" s="20">
        <v>56.74</v>
      </c>
      <c r="H250" s="140"/>
      <c r="I250" s="575"/>
      <c r="J250" s="569"/>
    </row>
    <row r="251" spans="1:10" ht="48.75" customHeight="1">
      <c r="A251" s="18" t="s">
        <v>216</v>
      </c>
      <c r="B251" s="102" t="s">
        <v>72</v>
      </c>
      <c r="C251" s="291">
        <f>SUM(D251+E251+F251+G251+H251)</f>
        <v>71.561</v>
      </c>
      <c r="D251" s="169">
        <f>SUM(D253+D254+D255)</f>
        <v>14.464</v>
      </c>
      <c r="E251" s="169">
        <f>SUM(E253+E254+E255)</f>
        <v>13.35</v>
      </c>
      <c r="F251" s="169">
        <f>SUM(F253+F254+F255)</f>
        <v>19.677</v>
      </c>
      <c r="G251" s="169">
        <f>SUM(G253+G254+G255)</f>
        <v>24.07</v>
      </c>
      <c r="H251" s="41"/>
      <c r="I251" s="552" t="s">
        <v>379</v>
      </c>
      <c r="J251" s="573" t="s">
        <v>256</v>
      </c>
    </row>
    <row r="252" spans="1:10" ht="13.5" customHeight="1">
      <c r="A252" s="18"/>
      <c r="B252" s="198" t="s">
        <v>344</v>
      </c>
      <c r="C252" s="178"/>
      <c r="D252" s="176"/>
      <c r="E252" s="181"/>
      <c r="F252" s="176"/>
      <c r="G252" s="181"/>
      <c r="H252" s="41"/>
      <c r="I252" s="552"/>
      <c r="J252" s="573"/>
    </row>
    <row r="253" spans="1:10" ht="18" customHeight="1">
      <c r="A253" s="18"/>
      <c r="B253" s="102" t="s">
        <v>221</v>
      </c>
      <c r="C253" s="199">
        <f>SUM(D253+E253+F253+G253+H253)</f>
        <v>64.372</v>
      </c>
      <c r="D253" s="167">
        <v>13</v>
      </c>
      <c r="E253" s="442">
        <v>12</v>
      </c>
      <c r="F253" s="360">
        <v>17.709</v>
      </c>
      <c r="G253" s="442">
        <v>21.663</v>
      </c>
      <c r="H253" s="41"/>
      <c r="I253" s="552"/>
      <c r="J253" s="573"/>
    </row>
    <row r="254" spans="1:10" ht="17.25" customHeight="1">
      <c r="A254" s="18"/>
      <c r="B254" s="102" t="s">
        <v>228</v>
      </c>
      <c r="C254" s="199">
        <f>SUM(D254+E254+F254+G254+H254)</f>
        <v>0.04</v>
      </c>
      <c r="D254" s="360">
        <v>0.01</v>
      </c>
      <c r="E254" s="442">
        <v>0.01</v>
      </c>
      <c r="F254" s="360">
        <v>0.01</v>
      </c>
      <c r="G254" s="442">
        <v>0.01</v>
      </c>
      <c r="H254" s="41"/>
      <c r="I254" s="552"/>
      <c r="J254" s="573"/>
    </row>
    <row r="255" spans="1:10" ht="27" customHeight="1">
      <c r="A255" s="20"/>
      <c r="B255" s="297" t="s">
        <v>229</v>
      </c>
      <c r="C255" s="200">
        <f>SUM(D255+E255+F255+G255+H255)</f>
        <v>7.148999999999999</v>
      </c>
      <c r="D255" s="201">
        <v>1.454</v>
      </c>
      <c r="E255" s="202">
        <v>1.34</v>
      </c>
      <c r="F255" s="201">
        <v>1.958</v>
      </c>
      <c r="G255" s="202">
        <v>2.397</v>
      </c>
      <c r="H255" s="42"/>
      <c r="I255" s="553"/>
      <c r="J255" s="566"/>
    </row>
    <row r="256" spans="1:10" ht="30.75" customHeight="1">
      <c r="A256" s="101" t="s">
        <v>217</v>
      </c>
      <c r="B256" s="79" t="s">
        <v>69</v>
      </c>
      <c r="C256" s="146"/>
      <c r="D256" s="147"/>
      <c r="E256" s="147"/>
      <c r="F256" s="147"/>
      <c r="G256" s="147"/>
      <c r="H256" s="147"/>
      <c r="I256" s="563" t="s">
        <v>34</v>
      </c>
      <c r="J256" s="565" t="s">
        <v>254</v>
      </c>
    </row>
    <row r="257" spans="1:10" ht="15" customHeight="1">
      <c r="A257" s="20"/>
      <c r="B257" s="120" t="s">
        <v>344</v>
      </c>
      <c r="C257" s="158"/>
      <c r="D257" s="412"/>
      <c r="E257" s="412"/>
      <c r="F257" s="412"/>
      <c r="G257" s="412"/>
      <c r="H257" s="412"/>
      <c r="I257" s="564"/>
      <c r="J257" s="566"/>
    </row>
    <row r="258" spans="1:10" ht="78" customHeight="1">
      <c r="A258" s="491"/>
      <c r="B258" s="492" t="s">
        <v>319</v>
      </c>
      <c r="C258" s="493"/>
      <c r="D258" s="493"/>
      <c r="E258" s="493"/>
      <c r="F258" s="493"/>
      <c r="G258" s="493"/>
      <c r="H258" s="493"/>
      <c r="I258" s="494"/>
      <c r="J258" s="495"/>
    </row>
    <row r="259" spans="1:10" ht="16.5" customHeight="1">
      <c r="A259" s="549" t="s">
        <v>101</v>
      </c>
      <c r="B259" s="550"/>
      <c r="C259" s="550"/>
      <c r="D259" s="550"/>
      <c r="E259" s="550"/>
      <c r="F259" s="550"/>
      <c r="G259" s="550"/>
      <c r="H259" s="550"/>
      <c r="I259" s="550"/>
      <c r="J259" s="551"/>
    </row>
    <row r="260" spans="1:10" ht="30.75" customHeight="1">
      <c r="A260" s="182" t="s">
        <v>211</v>
      </c>
      <c r="B260" s="79" t="s">
        <v>349</v>
      </c>
      <c r="C260" s="168">
        <f>SUM(D260+E260+F260+G260+H260)</f>
        <v>25.93</v>
      </c>
      <c r="D260" s="168">
        <f>SUM(D262)</f>
        <v>4.065</v>
      </c>
      <c r="E260" s="54"/>
      <c r="F260" s="147"/>
      <c r="G260" s="147">
        <f>SUM(G262)</f>
        <v>10</v>
      </c>
      <c r="H260" s="147">
        <f>SUM(H262)</f>
        <v>11.865</v>
      </c>
      <c r="I260" s="559" t="s">
        <v>388</v>
      </c>
      <c r="J260" s="565" t="s">
        <v>264</v>
      </c>
    </row>
    <row r="261" spans="1:10" ht="14.25" customHeight="1">
      <c r="A261" s="80"/>
      <c r="B261" s="121" t="s">
        <v>344</v>
      </c>
      <c r="C261" s="46"/>
      <c r="D261" s="41"/>
      <c r="E261" s="44"/>
      <c r="F261" s="41"/>
      <c r="G261" s="44"/>
      <c r="H261" s="41"/>
      <c r="I261" s="560"/>
      <c r="J261" s="573"/>
    </row>
    <row r="262" spans="1:10" ht="44.25" customHeight="1">
      <c r="A262" s="80"/>
      <c r="B262" s="78" t="s">
        <v>229</v>
      </c>
      <c r="C262" s="229">
        <f>SUM(D262+E262+F262+G262+H262)</f>
        <v>25.93</v>
      </c>
      <c r="D262" s="18">
        <v>4.065</v>
      </c>
      <c r="E262" s="19"/>
      <c r="F262" s="152"/>
      <c r="G262" s="19">
        <v>10</v>
      </c>
      <c r="H262" s="18">
        <v>11.865</v>
      </c>
      <c r="I262" s="560"/>
      <c r="J262" s="573"/>
    </row>
    <row r="263" spans="1:10" ht="78" customHeight="1">
      <c r="A263" s="16" t="s">
        <v>213</v>
      </c>
      <c r="B263" s="107" t="s">
        <v>350</v>
      </c>
      <c r="C263" s="147">
        <f>SUM(D263+E263+F263+G263+H263)</f>
        <v>354.5</v>
      </c>
      <c r="D263" s="151">
        <f>SUM(D265+D266+D267)</f>
        <v>42.5</v>
      </c>
      <c r="E263" s="147">
        <f>SUM(E265+E266+E267)</f>
        <v>66</v>
      </c>
      <c r="F263" s="151">
        <f>SUM(F265+F266+F267)</f>
        <v>75</v>
      </c>
      <c r="G263" s="147">
        <f>SUM(G265+G266+G267)</f>
        <v>82</v>
      </c>
      <c r="H263" s="147">
        <f>SUM(H265+H266+H267)</f>
        <v>89</v>
      </c>
      <c r="I263" s="570" t="s">
        <v>385</v>
      </c>
      <c r="J263" s="565" t="s">
        <v>255</v>
      </c>
    </row>
    <row r="264" spans="1:10" ht="14.25" customHeight="1">
      <c r="A264" s="18"/>
      <c r="B264" s="85" t="s">
        <v>344</v>
      </c>
      <c r="C264" s="154"/>
      <c r="D264" s="270"/>
      <c r="E264" s="154"/>
      <c r="F264" s="270"/>
      <c r="G264" s="154"/>
      <c r="H264" s="154"/>
      <c r="I264" s="571"/>
      <c r="J264" s="573"/>
    </row>
    <row r="265" spans="1:10" ht="13.5" customHeight="1">
      <c r="A265" s="18"/>
      <c r="B265" s="85" t="s">
        <v>229</v>
      </c>
      <c r="C265" s="160">
        <f>SUM(D265+E265+F265+G265+H265)</f>
        <v>82</v>
      </c>
      <c r="D265" s="270">
        <v>15</v>
      </c>
      <c r="E265" s="154">
        <v>13</v>
      </c>
      <c r="F265" s="270">
        <v>15.5</v>
      </c>
      <c r="G265" s="154">
        <v>18</v>
      </c>
      <c r="H265" s="154">
        <v>20.5</v>
      </c>
      <c r="I265" s="571"/>
      <c r="J265" s="573"/>
    </row>
    <row r="266" spans="1:10" ht="13.5" customHeight="1">
      <c r="A266" s="18"/>
      <c r="B266" s="85" t="s">
        <v>240</v>
      </c>
      <c r="C266" s="152">
        <f>SUM(D266+E266+F266+G266+H266)</f>
        <v>255</v>
      </c>
      <c r="D266" s="323">
        <v>25</v>
      </c>
      <c r="E266" s="152">
        <v>50</v>
      </c>
      <c r="F266" s="323">
        <v>56</v>
      </c>
      <c r="G266" s="152">
        <v>60</v>
      </c>
      <c r="H266" s="152">
        <v>64</v>
      </c>
      <c r="I266" s="571"/>
      <c r="J266" s="573"/>
    </row>
    <row r="267" spans="1:10" ht="13.5" customHeight="1">
      <c r="A267" s="20"/>
      <c r="B267" s="72" t="s">
        <v>319</v>
      </c>
      <c r="C267" s="197">
        <f>SUM(D267+E267+F267+G267+H267)</f>
        <v>17.5</v>
      </c>
      <c r="D267" s="324">
        <v>2.5</v>
      </c>
      <c r="E267" s="214">
        <v>3</v>
      </c>
      <c r="F267" s="324">
        <v>3.5</v>
      </c>
      <c r="G267" s="214">
        <v>4</v>
      </c>
      <c r="H267" s="214">
        <v>4.5</v>
      </c>
      <c r="I267" s="572"/>
      <c r="J267" s="72"/>
    </row>
    <row r="268" spans="1:10" ht="45.75" customHeight="1">
      <c r="A268" s="16" t="s">
        <v>214</v>
      </c>
      <c r="B268" s="79" t="s">
        <v>351</v>
      </c>
      <c r="C268" s="54">
        <f>SUM(D268+E268+F268+G268+H268)</f>
        <v>14.8</v>
      </c>
      <c r="D268" s="55"/>
      <c r="E268" s="54"/>
      <c r="F268" s="53"/>
      <c r="G268" s="54"/>
      <c r="H268" s="53">
        <f>SUM(H270)</f>
        <v>14.8</v>
      </c>
      <c r="I268" s="563" t="s">
        <v>388</v>
      </c>
      <c r="J268" s="565" t="s">
        <v>327</v>
      </c>
    </row>
    <row r="269" spans="1:10" ht="15" customHeight="1">
      <c r="A269" s="208"/>
      <c r="B269" s="322" t="s">
        <v>232</v>
      </c>
      <c r="C269" s="18"/>
      <c r="D269" s="87"/>
      <c r="E269" s="88"/>
      <c r="F269" s="98"/>
      <c r="G269" s="83"/>
      <c r="H269" s="98"/>
      <c r="I269" s="571"/>
      <c r="J269" s="573"/>
    </row>
    <row r="270" spans="1:10" ht="29.25" customHeight="1">
      <c r="A270" s="206"/>
      <c r="B270" s="72" t="s">
        <v>240</v>
      </c>
      <c r="C270" s="20">
        <f>SUM(D270+E270+F270+G270+H270)</f>
        <v>14.8</v>
      </c>
      <c r="D270" s="91"/>
      <c r="E270" s="100"/>
      <c r="F270" s="99"/>
      <c r="G270" s="100"/>
      <c r="H270" s="99">
        <v>14.8</v>
      </c>
      <c r="I270" s="572"/>
      <c r="J270" s="566"/>
    </row>
    <row r="271" spans="1:10" ht="45.75" customHeight="1">
      <c r="A271" s="16" t="s">
        <v>215</v>
      </c>
      <c r="B271" s="79" t="s">
        <v>360</v>
      </c>
      <c r="C271" s="147">
        <f>SUM(D271+E271+F271+G271+H271)</f>
        <v>68.69999999999999</v>
      </c>
      <c r="D271" s="146"/>
      <c r="E271" s="146">
        <f>SUM(E273+E274)</f>
        <v>0.4</v>
      </c>
      <c r="F271" s="146"/>
      <c r="G271" s="146">
        <f>SUM(G273+G274)</f>
        <v>30</v>
      </c>
      <c r="H271" s="274">
        <f>SUM(H273+H274)</f>
        <v>38.3</v>
      </c>
      <c r="I271" s="563" t="s">
        <v>388</v>
      </c>
      <c r="J271" s="565" t="s">
        <v>260</v>
      </c>
    </row>
    <row r="272" spans="1:10" ht="13.5" customHeight="1">
      <c r="A272" s="81"/>
      <c r="B272" s="443" t="s">
        <v>232</v>
      </c>
      <c r="C272" s="152"/>
      <c r="D272" s="444"/>
      <c r="E272" s="445"/>
      <c r="F272" s="445"/>
      <c r="G272" s="445"/>
      <c r="H272" s="446"/>
      <c r="I272" s="571"/>
      <c r="J272" s="573"/>
    </row>
    <row r="273" spans="1:10" ht="19.5" customHeight="1">
      <c r="A273" s="81"/>
      <c r="B273" s="443" t="s">
        <v>229</v>
      </c>
      <c r="C273" s="152"/>
      <c r="D273" s="444"/>
      <c r="E273" s="447">
        <v>0.4</v>
      </c>
      <c r="F273" s="228"/>
      <c r="G273" s="228">
        <v>15</v>
      </c>
      <c r="H273" s="359">
        <v>19.15</v>
      </c>
      <c r="I273" s="571"/>
      <c r="J273" s="573"/>
    </row>
    <row r="274" spans="1:10" ht="14.25" customHeight="1">
      <c r="A274" s="90"/>
      <c r="B274" s="72" t="s">
        <v>240</v>
      </c>
      <c r="C274" s="214">
        <f>SUM(D274+E274+F274+G274+H274)</f>
        <v>34.15</v>
      </c>
      <c r="D274" s="448"/>
      <c r="E274" s="448"/>
      <c r="F274" s="433"/>
      <c r="G274" s="433">
        <v>15</v>
      </c>
      <c r="H274" s="449">
        <v>19.15</v>
      </c>
      <c r="I274" s="572"/>
      <c r="J274" s="566"/>
    </row>
    <row r="275" spans="1:10" ht="10.5" customHeight="1" hidden="1">
      <c r="A275" s="570" t="s">
        <v>216</v>
      </c>
      <c r="B275" s="565" t="s">
        <v>362</v>
      </c>
      <c r="C275" s="182"/>
      <c r="D275" s="193" t="s">
        <v>374</v>
      </c>
      <c r="E275" s="193" t="s">
        <v>375</v>
      </c>
      <c r="F275" s="193" t="s">
        <v>375</v>
      </c>
      <c r="G275" s="302"/>
      <c r="H275" s="450"/>
      <c r="I275" s="563" t="s">
        <v>389</v>
      </c>
      <c r="J275" s="565" t="s">
        <v>361</v>
      </c>
    </row>
    <row r="276" spans="1:10" ht="111.75" customHeight="1">
      <c r="A276" s="571"/>
      <c r="B276" s="573"/>
      <c r="C276" s="96">
        <f>SUM(D276+E276+F276+G276+H276)</f>
        <v>62.102000000000004</v>
      </c>
      <c r="D276" s="96">
        <f>SUM(D278+D279+D280)</f>
        <v>11.64</v>
      </c>
      <c r="E276" s="296">
        <f>SUM(E278+E279+E280)</f>
        <v>15.8</v>
      </c>
      <c r="F276" s="96">
        <f>SUM(F278+F279+F280)</f>
        <v>16.706</v>
      </c>
      <c r="G276" s="96">
        <f>SUM(G278+G279+G280)</f>
        <v>17.956</v>
      </c>
      <c r="H276" s="41"/>
      <c r="I276" s="571"/>
      <c r="J276" s="573"/>
    </row>
    <row r="277" spans="1:10" ht="14.25" customHeight="1">
      <c r="A277" s="81"/>
      <c r="B277" s="121" t="s">
        <v>344</v>
      </c>
      <c r="C277" s="46"/>
      <c r="D277" s="46"/>
      <c r="E277" s="294"/>
      <c r="F277" s="46"/>
      <c r="G277" s="46"/>
      <c r="H277" s="41"/>
      <c r="I277" s="571"/>
      <c r="J277" s="573"/>
    </row>
    <row r="278" spans="1:10" ht="15" customHeight="1">
      <c r="A278" s="18"/>
      <c r="B278" s="85" t="s">
        <v>242</v>
      </c>
      <c r="C278" s="46">
        <f>SUM(D278+E278+F278+G278+H278)</f>
        <v>31.853</v>
      </c>
      <c r="D278" s="46">
        <v>6.622</v>
      </c>
      <c r="E278" s="295">
        <v>7.9</v>
      </c>
      <c r="F278" s="46">
        <v>8.353</v>
      </c>
      <c r="G278" s="46">
        <v>8.978</v>
      </c>
      <c r="H278" s="41"/>
      <c r="I278" s="571"/>
      <c r="J278" s="573"/>
    </row>
    <row r="279" spans="1:10" ht="14.25" customHeight="1">
      <c r="A279" s="81"/>
      <c r="B279" s="85" t="s">
        <v>243</v>
      </c>
      <c r="C279" s="46">
        <f>SUM(D279+E279+F279+G279+H279)</f>
        <v>18.24</v>
      </c>
      <c r="D279" s="82">
        <v>3.179</v>
      </c>
      <c r="E279" s="82">
        <v>4.662</v>
      </c>
      <c r="F279" s="82">
        <v>5.012</v>
      </c>
      <c r="G279" s="82">
        <v>5.387</v>
      </c>
      <c r="H279" s="83"/>
      <c r="I279" s="571"/>
      <c r="J279" s="573"/>
    </row>
    <row r="280" spans="1:10" ht="38.25" customHeight="1">
      <c r="A280" s="81"/>
      <c r="B280" s="85" t="s">
        <v>320</v>
      </c>
      <c r="C280" s="80">
        <f>SUM(D280+E280+F280+G280+H280)</f>
        <v>12.009</v>
      </c>
      <c r="D280" s="87">
        <v>1.839</v>
      </c>
      <c r="E280" s="87">
        <v>3.238</v>
      </c>
      <c r="F280" s="87">
        <v>3.341</v>
      </c>
      <c r="G280" s="87">
        <v>3.591</v>
      </c>
      <c r="H280" s="83"/>
      <c r="I280" s="571"/>
      <c r="J280" s="573"/>
    </row>
    <row r="281" spans="1:10" ht="93" customHeight="1">
      <c r="A281" s="182" t="s">
        <v>217</v>
      </c>
      <c r="B281" s="79" t="s">
        <v>353</v>
      </c>
      <c r="C281" s="151">
        <f>SUM(D281+E281+F281+G281+H281)</f>
        <v>27</v>
      </c>
      <c r="D281" s="146"/>
      <c r="E281" s="146"/>
      <c r="F281" s="147">
        <f>SUM(F283+F284)</f>
        <v>9</v>
      </c>
      <c r="G281" s="171">
        <f>SUM(G283+G284)</f>
        <v>9</v>
      </c>
      <c r="H281" s="151">
        <f>SUM(H283+H284)</f>
        <v>9</v>
      </c>
      <c r="I281" s="563" t="s">
        <v>289</v>
      </c>
      <c r="J281" s="269" t="s">
        <v>246</v>
      </c>
    </row>
    <row r="282" spans="1:10" ht="13.5" customHeight="1">
      <c r="A282" s="208"/>
      <c r="B282" s="78" t="s">
        <v>344</v>
      </c>
      <c r="C282" s="44"/>
      <c r="D282" s="82"/>
      <c r="E282" s="82"/>
      <c r="F282" s="83"/>
      <c r="G282" s="84"/>
      <c r="H282" s="117"/>
      <c r="I282" s="545"/>
      <c r="J282" s="321"/>
    </row>
    <row r="283" spans="1:10" ht="15.75" customHeight="1">
      <c r="A283" s="208"/>
      <c r="B283" s="78" t="s">
        <v>245</v>
      </c>
      <c r="C283" s="44">
        <f>SUM(D283+E283+F283+G283+H283)</f>
        <v>21.6</v>
      </c>
      <c r="D283" s="82"/>
      <c r="E283" s="82"/>
      <c r="F283" s="83">
        <v>7.2</v>
      </c>
      <c r="G283" s="84">
        <v>7.2</v>
      </c>
      <c r="H283" s="117">
        <v>7.2</v>
      </c>
      <c r="I283" s="545" t="s">
        <v>288</v>
      </c>
      <c r="J283" s="321"/>
    </row>
    <row r="284" spans="1:10" ht="77.25" customHeight="1">
      <c r="A284" s="206"/>
      <c r="B284" s="72" t="s">
        <v>319</v>
      </c>
      <c r="C284" s="24">
        <f>SUM(D284+E284+F284+G284+H284)</f>
        <v>5.4</v>
      </c>
      <c r="D284" s="91"/>
      <c r="E284" s="91"/>
      <c r="F284" s="100">
        <v>1.8</v>
      </c>
      <c r="G284" s="225">
        <v>1.8</v>
      </c>
      <c r="H284" s="99">
        <v>1.8</v>
      </c>
      <c r="I284" s="564"/>
      <c r="J284" s="314"/>
    </row>
    <row r="285" spans="1:10" ht="15.75" customHeight="1">
      <c r="A285" s="616" t="s">
        <v>102</v>
      </c>
      <c r="B285" s="617"/>
      <c r="C285" s="617"/>
      <c r="D285" s="617"/>
      <c r="E285" s="617"/>
      <c r="F285" s="617"/>
      <c r="G285" s="617"/>
      <c r="H285" s="617"/>
      <c r="I285" s="617"/>
      <c r="J285" s="618"/>
    </row>
    <row r="286" spans="1:10" ht="46.5" customHeight="1">
      <c r="A286" s="182" t="s">
        <v>211</v>
      </c>
      <c r="B286" s="79" t="s">
        <v>363</v>
      </c>
      <c r="C286" s="53">
        <f>SUM(D286+E286+F286+G286+H286)</f>
        <v>39.221000000000004</v>
      </c>
      <c r="D286" s="55"/>
      <c r="E286" s="55">
        <f>SUM(E288)</f>
        <v>18.129</v>
      </c>
      <c r="F286" s="55">
        <f>SUM(F288)</f>
        <v>21.092</v>
      </c>
      <c r="G286" s="101"/>
      <c r="H286" s="379"/>
      <c r="I286" s="104" t="s">
        <v>17</v>
      </c>
      <c r="J286" s="269" t="s">
        <v>343</v>
      </c>
    </row>
    <row r="287" spans="1:10" ht="14.25" customHeight="1">
      <c r="A287" s="208"/>
      <c r="B287" s="78" t="s">
        <v>344</v>
      </c>
      <c r="C287" s="19"/>
      <c r="D287" s="87"/>
      <c r="E287" s="87"/>
      <c r="F287" s="87"/>
      <c r="G287" s="88"/>
      <c r="H287" s="89"/>
      <c r="I287" s="106"/>
      <c r="J287" s="321"/>
    </row>
    <row r="288" spans="1:10" ht="14.25" customHeight="1">
      <c r="A288" s="208"/>
      <c r="B288" s="78" t="s">
        <v>221</v>
      </c>
      <c r="C288" s="44">
        <f>SUM(D288+E288+F288+G288+H288)</f>
        <v>39.221000000000004</v>
      </c>
      <c r="D288" s="87"/>
      <c r="E288" s="87">
        <f>SUM(E290)</f>
        <v>18.129</v>
      </c>
      <c r="F288" s="87">
        <f>SUM(F290)</f>
        <v>21.092</v>
      </c>
      <c r="G288" s="88"/>
      <c r="H288" s="89"/>
      <c r="I288" s="106"/>
      <c r="J288" s="321"/>
    </row>
    <row r="289" spans="1:10" ht="12.75" customHeight="1">
      <c r="A289" s="206"/>
      <c r="B289" s="72" t="s">
        <v>259</v>
      </c>
      <c r="C289" s="24"/>
      <c r="D289" s="91"/>
      <c r="E289" s="91"/>
      <c r="F289" s="91"/>
      <c r="G289" s="100"/>
      <c r="H289" s="225"/>
      <c r="I289" s="140"/>
      <c r="J289" s="314"/>
    </row>
    <row r="290" spans="1:10" ht="30" customHeight="1">
      <c r="A290" s="496"/>
      <c r="B290" s="492" t="s">
        <v>147</v>
      </c>
      <c r="C290" s="497">
        <f>SUM(D290+E290+F290+G290+H290)</f>
        <v>39.221000000000004</v>
      </c>
      <c r="D290" s="498"/>
      <c r="E290" s="498">
        <v>18.129</v>
      </c>
      <c r="F290" s="498">
        <v>21.092</v>
      </c>
      <c r="G290" s="499"/>
      <c r="H290" s="500"/>
      <c r="I290" s="501"/>
      <c r="J290" s="502"/>
    </row>
    <row r="291" spans="1:10" ht="78.75" customHeight="1">
      <c r="A291" s="16" t="s">
        <v>213</v>
      </c>
      <c r="B291" s="95" t="s">
        <v>364</v>
      </c>
      <c r="C291" s="54">
        <f>SUM(D291+E291+F291+G291+H291)</f>
        <v>0.41</v>
      </c>
      <c r="D291" s="180">
        <f>SUM(D293)</f>
        <v>0.025</v>
      </c>
      <c r="E291" s="180">
        <f>SUM(E293)</f>
        <v>0.025</v>
      </c>
      <c r="F291" s="274">
        <f>SUM(F293)</f>
        <v>0.12</v>
      </c>
      <c r="G291" s="274">
        <f>SUM(G293)</f>
        <v>0.12</v>
      </c>
      <c r="H291" s="274">
        <f>SUM(H293)</f>
        <v>0.12</v>
      </c>
      <c r="I291" s="563" t="s">
        <v>390</v>
      </c>
      <c r="J291" s="79" t="s">
        <v>49</v>
      </c>
    </row>
    <row r="292" spans="1:10" ht="14.25" customHeight="1">
      <c r="A292" s="81"/>
      <c r="B292" s="78" t="s">
        <v>344</v>
      </c>
      <c r="C292" s="224"/>
      <c r="D292" s="98"/>
      <c r="E292" s="88"/>
      <c r="F292" s="298"/>
      <c r="G292" s="299"/>
      <c r="H292" s="88"/>
      <c r="I292" s="571"/>
      <c r="J292" s="78"/>
    </row>
    <row r="293" spans="1:10" ht="40.5" customHeight="1">
      <c r="A293" s="81"/>
      <c r="B293" s="348" t="s">
        <v>229</v>
      </c>
      <c r="C293" s="300">
        <f>SUM(D293+E293+F293+G293+H293)</f>
        <v>0.41</v>
      </c>
      <c r="D293" s="113">
        <v>0.025</v>
      </c>
      <c r="E293" s="360">
        <v>0.025</v>
      </c>
      <c r="F293" s="503">
        <v>0.12</v>
      </c>
      <c r="G293" s="503">
        <v>0.12</v>
      </c>
      <c r="H293" s="504">
        <v>0.12</v>
      </c>
      <c r="I293" s="571"/>
      <c r="J293" s="72"/>
    </row>
    <row r="294" spans="1:10" ht="110.25" customHeight="1">
      <c r="A294" s="182" t="s">
        <v>214</v>
      </c>
      <c r="B294" s="227" t="s">
        <v>365</v>
      </c>
      <c r="C294" s="180">
        <f>SUM(D294+E294+F294+G294+H294)</f>
        <v>4.2778</v>
      </c>
      <c r="D294" s="180">
        <f>SUM(D296+D297)</f>
        <v>0.113</v>
      </c>
      <c r="E294" s="168">
        <f>SUM(E296+E297)</f>
        <v>0.5866</v>
      </c>
      <c r="F294" s="490">
        <f>SUM(F296+F297)</f>
        <v>1.5446</v>
      </c>
      <c r="G294" s="490">
        <f>SUM(G296+G297)</f>
        <v>1.3706</v>
      </c>
      <c r="H294" s="382">
        <f>SUM(H296+H297)</f>
        <v>0.663</v>
      </c>
      <c r="I294" s="595" t="s">
        <v>91</v>
      </c>
      <c r="J294" s="567" t="s">
        <v>251</v>
      </c>
    </row>
    <row r="295" spans="1:10" ht="18.75" customHeight="1">
      <c r="A295" s="208"/>
      <c r="B295" s="121" t="s">
        <v>344</v>
      </c>
      <c r="C295" s="347"/>
      <c r="D295" s="87"/>
      <c r="E295" s="88"/>
      <c r="F295" s="89"/>
      <c r="G295" s="89"/>
      <c r="H295" s="89"/>
      <c r="I295" s="574"/>
      <c r="J295" s="568"/>
    </row>
    <row r="296" spans="1:10" ht="15" customHeight="1">
      <c r="A296" s="208"/>
      <c r="B296" s="121" t="s">
        <v>228</v>
      </c>
      <c r="C296" s="291">
        <f>SUM(D296+E296+F296+G296+H296)</f>
        <v>1.0328</v>
      </c>
      <c r="D296" s="87">
        <v>0.113</v>
      </c>
      <c r="E296" s="203">
        <v>0.3066</v>
      </c>
      <c r="F296" s="505">
        <v>0.3066</v>
      </c>
      <c r="G296" s="505">
        <v>0.3066</v>
      </c>
      <c r="H296" s="89"/>
      <c r="I296" s="321"/>
      <c r="J296" s="568"/>
    </row>
    <row r="297" spans="1:10" ht="63.75" customHeight="1">
      <c r="A297" s="206"/>
      <c r="B297" s="120" t="s">
        <v>229</v>
      </c>
      <c r="C297" s="506">
        <f>SUM(D297+E297+F297+G297+H297)</f>
        <v>3.245</v>
      </c>
      <c r="D297" s="91"/>
      <c r="E297" s="100">
        <v>0.28</v>
      </c>
      <c r="F297" s="225">
        <v>1.238</v>
      </c>
      <c r="G297" s="225">
        <v>1.064</v>
      </c>
      <c r="H297" s="225">
        <v>0.663</v>
      </c>
      <c r="I297" s="314"/>
      <c r="J297" s="569"/>
    </row>
    <row r="298" spans="1:10" ht="63" customHeight="1">
      <c r="A298" s="16" t="s">
        <v>215</v>
      </c>
      <c r="B298" s="121" t="s">
        <v>366</v>
      </c>
      <c r="C298" s="169">
        <f>SUM(D298+E298+F298+G298+H298)</f>
        <v>0.8879999999999999</v>
      </c>
      <c r="D298" s="64">
        <f>SUM(D300)</f>
        <v>0.478</v>
      </c>
      <c r="E298" s="64">
        <f>SUM(E300)</f>
        <v>0.235</v>
      </c>
      <c r="F298" s="64">
        <f>SUM(F300)</f>
        <v>0.175</v>
      </c>
      <c r="G298" s="64"/>
      <c r="H298" s="98"/>
      <c r="I298" s="18"/>
      <c r="J298" s="565" t="s">
        <v>148</v>
      </c>
    </row>
    <row r="299" spans="1:10" ht="14.25" customHeight="1">
      <c r="A299" s="81"/>
      <c r="B299" s="121" t="s">
        <v>344</v>
      </c>
      <c r="C299" s="229"/>
      <c r="D299" s="98"/>
      <c r="E299" s="88"/>
      <c r="F299" s="98"/>
      <c r="G299" s="88"/>
      <c r="H299" s="98"/>
      <c r="I299" s="18"/>
      <c r="J299" s="573"/>
    </row>
    <row r="300" spans="1:10" ht="16.5" customHeight="1">
      <c r="A300" s="90"/>
      <c r="B300" s="116" t="s">
        <v>228</v>
      </c>
      <c r="C300" s="301">
        <f>SUM(D300+E300+F300+G300+H300)</f>
        <v>0.8879999999999999</v>
      </c>
      <c r="D300" s="99">
        <v>0.478</v>
      </c>
      <c r="E300" s="100">
        <v>0.235</v>
      </c>
      <c r="F300" s="99">
        <v>0.175</v>
      </c>
      <c r="G300" s="100"/>
      <c r="H300" s="99"/>
      <c r="I300" s="20"/>
      <c r="J300" s="566"/>
    </row>
    <row r="301" spans="1:10" ht="45.75" customHeight="1">
      <c r="A301" s="16" t="s">
        <v>216</v>
      </c>
      <c r="B301" s="227" t="s">
        <v>367</v>
      </c>
      <c r="C301" s="168">
        <f>SUM(D301+E301+F301+G301+H301)</f>
        <v>2.709</v>
      </c>
      <c r="D301" s="119"/>
      <c r="E301" s="54">
        <f>SUM(E303)</f>
        <v>1.168</v>
      </c>
      <c r="F301" s="53">
        <f>SUM(F303)</f>
        <v>1.09</v>
      </c>
      <c r="G301" s="54">
        <f>SUM(G303)</f>
        <v>0.451</v>
      </c>
      <c r="H301" s="119"/>
      <c r="I301" s="16"/>
      <c r="J301" s="565" t="s">
        <v>181</v>
      </c>
    </row>
    <row r="302" spans="1:10" ht="14.25" customHeight="1">
      <c r="A302" s="81"/>
      <c r="B302" s="121" t="s">
        <v>344</v>
      </c>
      <c r="C302" s="229"/>
      <c r="D302" s="98"/>
      <c r="E302" s="88"/>
      <c r="F302" s="98"/>
      <c r="G302" s="88"/>
      <c r="H302" s="98"/>
      <c r="I302" s="18"/>
      <c r="J302" s="573"/>
    </row>
    <row r="303" spans="1:10" ht="19.5" customHeight="1">
      <c r="A303" s="90"/>
      <c r="B303" s="116" t="s">
        <v>228</v>
      </c>
      <c r="C303" s="301">
        <f>SUM(D303+E303+F303+G303+H303)</f>
        <v>2.709</v>
      </c>
      <c r="D303" s="99"/>
      <c r="E303" s="100">
        <v>1.168</v>
      </c>
      <c r="F303" s="99">
        <v>1.09</v>
      </c>
      <c r="G303" s="100">
        <v>0.451</v>
      </c>
      <c r="H303" s="99"/>
      <c r="I303" s="20"/>
      <c r="J303" s="566"/>
    </row>
    <row r="304" spans="1:10" ht="17.25" customHeight="1">
      <c r="A304" s="208"/>
      <c r="B304" s="451" t="s">
        <v>36</v>
      </c>
      <c r="C304" s="291">
        <f>SUM(D304+E304+F304+G304+H304)</f>
        <v>1928.0518000000002</v>
      </c>
      <c r="D304" s="455">
        <f>SUM(D306+D307+D308+D309+D310)</f>
        <v>172.08</v>
      </c>
      <c r="E304" s="455">
        <f>SUM(E306+E307+E308+E309+E310)</f>
        <v>523.0816000000001</v>
      </c>
      <c r="F304" s="455">
        <f>SUM(F306+F307+F308+F309+F310)</f>
        <v>343.2546</v>
      </c>
      <c r="G304" s="455">
        <f>SUM(G306+G307+G308+G309+G310)</f>
        <v>718.3876</v>
      </c>
      <c r="H304" s="455">
        <f>SUM(H306+H307+H308+H309+H310)</f>
        <v>171.248</v>
      </c>
      <c r="I304" s="16"/>
      <c r="J304" s="102"/>
    </row>
    <row r="305" spans="1:10" ht="15" customHeight="1">
      <c r="A305" s="208"/>
      <c r="B305" s="172" t="s">
        <v>344</v>
      </c>
      <c r="C305" s="80"/>
      <c r="D305" s="87"/>
      <c r="E305" s="87"/>
      <c r="F305" s="88"/>
      <c r="G305" s="89"/>
      <c r="H305" s="89"/>
      <c r="I305" s="106"/>
      <c r="J305" s="102"/>
    </row>
    <row r="306" spans="1:10" ht="50.25" customHeight="1">
      <c r="A306" s="208"/>
      <c r="B306" s="172" t="s">
        <v>376</v>
      </c>
      <c r="C306" s="291">
        <f>SUM(D306+E306+F306+G306+H306)</f>
        <v>968.2640000000001</v>
      </c>
      <c r="D306" s="174">
        <f>SUM(D236+D253+D288)</f>
        <v>76.884</v>
      </c>
      <c r="E306" s="174">
        <f>SUM(E236+E253+E288)</f>
        <v>344.206</v>
      </c>
      <c r="F306" s="130">
        <f>SUM(F236+F253+F288)</f>
        <v>140.551</v>
      </c>
      <c r="G306" s="453">
        <f>SUM(G236+G253+G288)</f>
        <v>406.623</v>
      </c>
      <c r="H306" s="453">
        <f>SUM(H236+H253+H288)</f>
        <v>0</v>
      </c>
      <c r="I306" s="106"/>
      <c r="J306" s="102"/>
    </row>
    <row r="307" spans="1:10" ht="18.75" customHeight="1">
      <c r="A307" s="208"/>
      <c r="B307" s="451" t="s">
        <v>228</v>
      </c>
      <c r="C307" s="291">
        <f>SUM(D307+E307+F307+G307+H307)</f>
        <v>215.9398</v>
      </c>
      <c r="D307" s="174">
        <f>SUM(D195+D199+D203+D237+D254+D278+D283+D296+D303)</f>
        <v>15.62</v>
      </c>
      <c r="E307" s="174">
        <f>SUM(E195+E199+E203+E237+E254+E278+E283+E296+E300+E303)</f>
        <v>30.789600000000004</v>
      </c>
      <c r="F307" s="130">
        <f>SUM(F195+F199+F203+F237+F254+F278+F283+F296+F300+F303)</f>
        <v>58.4346</v>
      </c>
      <c r="G307" s="453">
        <f>SUM(G195+G199+G203+G237+G254+G278+G283+G296+G300+G303)</f>
        <v>100.8956</v>
      </c>
      <c r="H307" s="453">
        <f>SUM(H195+H199+H203+H237+H254+H278+H283+H296+H300+H303)</f>
        <v>10.2</v>
      </c>
      <c r="I307" s="106"/>
      <c r="J307" s="102"/>
    </row>
    <row r="308" spans="1:10" ht="21" customHeight="1">
      <c r="A308" s="208"/>
      <c r="B308" s="451" t="s">
        <v>240</v>
      </c>
      <c r="C308" s="291">
        <f>SUM(D308+E308+F308+G308+H308)</f>
        <v>303.95</v>
      </c>
      <c r="D308" s="174">
        <f>SUM(D266+D270+D274)</f>
        <v>25</v>
      </c>
      <c r="E308" s="174">
        <f>SUM(E266+E270+E274)</f>
        <v>50</v>
      </c>
      <c r="F308" s="130">
        <f>SUM(F266+F270+F274)</f>
        <v>56</v>
      </c>
      <c r="G308" s="453">
        <f>SUM(G266+G270+G274)</f>
        <v>75</v>
      </c>
      <c r="H308" s="453">
        <f>SUM(H266+H270+H274)</f>
        <v>97.94999999999999</v>
      </c>
      <c r="I308" s="106"/>
      <c r="J308" s="102"/>
    </row>
    <row r="309" spans="1:10" ht="19.5" customHeight="1">
      <c r="A309" s="208"/>
      <c r="B309" s="451" t="s">
        <v>229</v>
      </c>
      <c r="C309" s="291">
        <f>SUM(D309+E309+F309+G309+H309)</f>
        <v>326.79200000000003</v>
      </c>
      <c r="D309" s="174">
        <f>SUM(D196+D200+D204+D238+D255+D262+D265+D273+D279+D293+D297)</f>
        <v>45.723000000000006</v>
      </c>
      <c r="E309" s="174">
        <f>SUM(E196+E200+E204+E238+E255+E262+E265+E273+E279+E293+E297)</f>
        <v>50.905</v>
      </c>
      <c r="F309" s="130">
        <f>SUM(F196+F200+F204+F238+F255+F262+F265+F273+F279+F293+F297)</f>
        <v>50.608</v>
      </c>
      <c r="G309" s="453">
        <f>SUM(G196+G200+G204+G238+G255+G262+G265+G273+G279+G293+G297)</f>
        <v>124.25800000000001</v>
      </c>
      <c r="H309" s="453">
        <f>SUM(H196+H200+H204+H238+H255+H262+H265+H273+H279+H293+H297)</f>
        <v>55.297999999999995</v>
      </c>
      <c r="I309" s="106"/>
      <c r="J309" s="102"/>
    </row>
    <row r="310" spans="1:10" ht="22.5" customHeight="1">
      <c r="A310" s="206"/>
      <c r="B310" s="452" t="s">
        <v>318</v>
      </c>
      <c r="C310" s="454">
        <f>SUM(D310+E310+F310+G310+H310)</f>
        <v>113.106</v>
      </c>
      <c r="D310" s="200">
        <f>SUM(D160+D245+D258+D267+D280+D284)</f>
        <v>8.853</v>
      </c>
      <c r="E310" s="200">
        <f>SUM(E160+E245+E258+E267+E280+E284)</f>
        <v>47.181</v>
      </c>
      <c r="F310" s="201">
        <f>SUM(F160+F245+F258+F267+F280+F284)</f>
        <v>37.660999999999994</v>
      </c>
      <c r="G310" s="469">
        <f>SUM(G160+G245+G258+G267+G280+G284)</f>
        <v>11.611</v>
      </c>
      <c r="H310" s="469">
        <f>SUM(H160+H245+H258+H267+H280+H284)</f>
        <v>7.8</v>
      </c>
      <c r="I310" s="140"/>
      <c r="J310" s="103"/>
    </row>
    <row r="311" spans="1:10" ht="21" customHeight="1">
      <c r="A311" s="537" t="s">
        <v>37</v>
      </c>
      <c r="B311" s="576"/>
      <c r="C311" s="576"/>
      <c r="D311" s="576"/>
      <c r="E311" s="576"/>
      <c r="F311" s="576"/>
      <c r="G311" s="576"/>
      <c r="H311" s="576"/>
      <c r="I311" s="576"/>
      <c r="J311" s="577"/>
    </row>
    <row r="312" spans="1:10" ht="23.25" customHeight="1">
      <c r="A312" s="578" t="s">
        <v>38</v>
      </c>
      <c r="B312" s="579"/>
      <c r="C312" s="579"/>
      <c r="D312" s="579"/>
      <c r="E312" s="579"/>
      <c r="F312" s="579"/>
      <c r="G312" s="579"/>
      <c r="H312" s="579"/>
      <c r="I312" s="579"/>
      <c r="J312" s="580"/>
    </row>
    <row r="313" spans="1:10" ht="126.75" customHeight="1">
      <c r="A313" s="16" t="s">
        <v>211</v>
      </c>
      <c r="B313" s="76" t="s">
        <v>70</v>
      </c>
      <c r="C313" s="331">
        <f>SUM(D313+E313+F313+G313+H313)</f>
        <v>126.96</v>
      </c>
      <c r="D313" s="292">
        <f>SUM(D315+D316)</f>
        <v>0.75</v>
      </c>
      <c r="E313" s="277">
        <f>SUM(E315+E316)</f>
        <v>19.25</v>
      </c>
      <c r="F313" s="292">
        <f>SUM(F315+F316)</f>
        <v>20</v>
      </c>
      <c r="G313" s="277">
        <f>SUM(G315+G316)</f>
        <v>49.8</v>
      </c>
      <c r="H313" s="277">
        <f>SUM(H315+H316)</f>
        <v>37.16</v>
      </c>
      <c r="I313" s="557" t="s">
        <v>379</v>
      </c>
      <c r="J313" s="558" t="s">
        <v>168</v>
      </c>
    </row>
    <row r="314" spans="1:10" ht="13.5" customHeight="1">
      <c r="A314" s="22"/>
      <c r="B314" s="75" t="s">
        <v>344</v>
      </c>
      <c r="C314" s="81"/>
      <c r="D314" s="117"/>
      <c r="E314" s="83"/>
      <c r="F314" s="117"/>
      <c r="G314" s="83"/>
      <c r="H314" s="84"/>
      <c r="I314" s="555"/>
      <c r="J314" s="530"/>
    </row>
    <row r="315" spans="1:10" ht="17.25" customHeight="1">
      <c r="A315" s="22"/>
      <c r="B315" s="85" t="s">
        <v>228</v>
      </c>
      <c r="C315" s="41">
        <f>SUM(D315+E315+F315+G315+H315)</f>
        <v>68.47999999999999</v>
      </c>
      <c r="D315" s="359">
        <v>0.75</v>
      </c>
      <c r="E315" s="456">
        <v>14.25</v>
      </c>
      <c r="F315" s="457">
        <v>10</v>
      </c>
      <c r="G315" s="83">
        <v>24.9</v>
      </c>
      <c r="H315" s="84">
        <v>18.58</v>
      </c>
      <c r="I315" s="555"/>
      <c r="J315" s="530"/>
    </row>
    <row r="316" spans="1:10" ht="15" customHeight="1">
      <c r="A316" s="56"/>
      <c r="B316" s="170" t="s">
        <v>229</v>
      </c>
      <c r="C316" s="20">
        <f>SUM(D316+E316+F316+G316+H316)</f>
        <v>58.48</v>
      </c>
      <c r="D316" s="507"/>
      <c r="E316" s="433">
        <v>5</v>
      </c>
      <c r="F316" s="508">
        <v>10</v>
      </c>
      <c r="G316" s="100">
        <v>24.9</v>
      </c>
      <c r="H316" s="225">
        <v>18.58</v>
      </c>
      <c r="I316" s="192"/>
      <c r="J316" s="465"/>
    </row>
    <row r="317" spans="1:10" ht="46.5" customHeight="1">
      <c r="A317" s="16" t="s">
        <v>213</v>
      </c>
      <c r="B317" s="73" t="s">
        <v>369</v>
      </c>
      <c r="C317" s="146">
        <f>SUM(D317+E317+F317+G317+H317)</f>
        <v>32</v>
      </c>
      <c r="D317" s="138"/>
      <c r="E317" s="139"/>
      <c r="F317" s="146">
        <f>SUM(F319+F320)</f>
        <v>5</v>
      </c>
      <c r="G317" s="147">
        <f>SUM(G319+G320)</f>
        <v>12</v>
      </c>
      <c r="H317" s="171">
        <f>SUM(H319+H320)</f>
        <v>15</v>
      </c>
      <c r="I317" s="593" t="s">
        <v>292</v>
      </c>
      <c r="J317" s="558" t="s">
        <v>266</v>
      </c>
    </row>
    <row r="318" spans="1:10" ht="14.25" customHeight="1">
      <c r="A318" s="8"/>
      <c r="B318" s="74" t="s">
        <v>344</v>
      </c>
      <c r="C318" s="39"/>
      <c r="D318" s="38"/>
      <c r="E318" s="36"/>
      <c r="F318" s="39"/>
      <c r="G318" s="38"/>
      <c r="H318" s="15"/>
      <c r="I318" s="594"/>
      <c r="J318" s="530"/>
    </row>
    <row r="319" spans="1:10" ht="15" customHeight="1">
      <c r="A319" s="8"/>
      <c r="B319" s="121" t="s">
        <v>228</v>
      </c>
      <c r="C319" s="148">
        <f>SUM(D319+E319+F319+G319+H319)</f>
        <v>16</v>
      </c>
      <c r="D319" s="38"/>
      <c r="E319" s="36"/>
      <c r="F319" s="39">
        <v>2.5</v>
      </c>
      <c r="G319" s="133">
        <v>6</v>
      </c>
      <c r="H319" s="15">
        <v>7.5</v>
      </c>
      <c r="I319" s="594"/>
      <c r="J319" s="530"/>
    </row>
    <row r="320" spans="1:10" ht="35.25" customHeight="1">
      <c r="A320" s="8"/>
      <c r="B320" s="74" t="s">
        <v>229</v>
      </c>
      <c r="C320" s="373">
        <f>SUM(D320+E320+F320+G320+H320)</f>
        <v>16</v>
      </c>
      <c r="D320" s="8"/>
      <c r="E320" s="2"/>
      <c r="F320" s="10">
        <v>2.5</v>
      </c>
      <c r="G320" s="145">
        <v>6</v>
      </c>
      <c r="H320" s="12">
        <v>7.5</v>
      </c>
      <c r="I320" s="594"/>
      <c r="J320" s="530"/>
    </row>
    <row r="321" spans="1:10" ht="30.75" customHeight="1">
      <c r="A321" s="182" t="s">
        <v>214</v>
      </c>
      <c r="B321" s="79" t="s">
        <v>301</v>
      </c>
      <c r="C321" s="53">
        <f>SUM(D321+E321+F321+G321+H321)</f>
        <v>403.66299999999995</v>
      </c>
      <c r="D321" s="55">
        <f>SUM(D323)</f>
        <v>80.051</v>
      </c>
      <c r="E321" s="55">
        <f>SUM(E323)</f>
        <v>79.351</v>
      </c>
      <c r="F321" s="55">
        <f>SUM(F323)</f>
        <v>80.297</v>
      </c>
      <c r="G321" s="54">
        <f>SUM(G323)</f>
        <v>81.832</v>
      </c>
      <c r="H321" s="171">
        <f>SUM(H323)</f>
        <v>82.132</v>
      </c>
      <c r="I321" s="593" t="s">
        <v>293</v>
      </c>
      <c r="J321" s="536" t="s">
        <v>291</v>
      </c>
    </row>
    <row r="322" spans="1:10" ht="20.25" customHeight="1">
      <c r="A322" s="25"/>
      <c r="B322" s="71" t="s">
        <v>344</v>
      </c>
      <c r="C322" s="44"/>
      <c r="D322" s="80"/>
      <c r="E322" s="80"/>
      <c r="F322" s="80"/>
      <c r="G322" s="18"/>
      <c r="H322" s="106"/>
      <c r="I322" s="594"/>
      <c r="J322" s="534"/>
    </row>
    <row r="323" spans="1:10" ht="17.25" customHeight="1">
      <c r="A323" s="25"/>
      <c r="B323" s="78" t="s">
        <v>221</v>
      </c>
      <c r="C323" s="19">
        <f>SUM(D323+E323+F323+G323+H323)</f>
        <v>403.66299999999995</v>
      </c>
      <c r="D323" s="177">
        <v>80.051</v>
      </c>
      <c r="E323" s="177">
        <f>SUM(E325+E326+E327+E328+E329+E330+E331)</f>
        <v>79.351</v>
      </c>
      <c r="F323" s="177">
        <f>SUM(F325+F326+F327+F328+F329+F330+F331)</f>
        <v>80.297</v>
      </c>
      <c r="G323" s="229">
        <f>SUM(G325+G326+G327+G328+G329+G330+G331)</f>
        <v>81.832</v>
      </c>
      <c r="H323" s="375">
        <f>SUM(H325+H326+H327+H328+H329+H330+H331)</f>
        <v>82.132</v>
      </c>
      <c r="I323" s="594"/>
      <c r="J323" s="534"/>
    </row>
    <row r="324" spans="1:10" ht="13.5" customHeight="1">
      <c r="A324" s="25"/>
      <c r="B324" s="71" t="s">
        <v>340</v>
      </c>
      <c r="C324" s="19"/>
      <c r="D324" s="80"/>
      <c r="E324" s="80"/>
      <c r="F324" s="80"/>
      <c r="G324" s="18"/>
      <c r="H324" s="106"/>
      <c r="I324" s="12"/>
      <c r="J324" s="534"/>
    </row>
    <row r="325" spans="1:10" ht="126" customHeight="1">
      <c r="A325" s="25"/>
      <c r="B325" s="78" t="s">
        <v>373</v>
      </c>
      <c r="C325" s="44">
        <f aca="true" t="shared" si="2" ref="C325:C331">SUM(D325+E325+F325+G325+H325)</f>
        <v>134.5</v>
      </c>
      <c r="D325" s="148">
        <v>24.1</v>
      </c>
      <c r="E325" s="148">
        <v>27.6</v>
      </c>
      <c r="F325" s="148">
        <v>27.6</v>
      </c>
      <c r="G325" s="154">
        <v>27.6</v>
      </c>
      <c r="H325" s="376">
        <v>27.6</v>
      </c>
      <c r="I325" s="12"/>
      <c r="J325" s="326" t="s">
        <v>290</v>
      </c>
    </row>
    <row r="326" spans="1:10" ht="78.75" customHeight="1">
      <c r="A326" s="25"/>
      <c r="B326" s="78" t="s">
        <v>341</v>
      </c>
      <c r="C326" s="44">
        <f t="shared" si="2"/>
        <v>42.5</v>
      </c>
      <c r="D326" s="148">
        <v>6.9</v>
      </c>
      <c r="E326" s="148">
        <v>8.9</v>
      </c>
      <c r="F326" s="148">
        <v>8.9</v>
      </c>
      <c r="G326" s="154">
        <v>8.9</v>
      </c>
      <c r="H326" s="376">
        <v>8.9</v>
      </c>
      <c r="I326" s="12"/>
      <c r="J326" s="374"/>
    </row>
    <row r="327" spans="1:10" ht="46.5" customHeight="1">
      <c r="A327" s="25"/>
      <c r="B327" s="78" t="s">
        <v>333</v>
      </c>
      <c r="C327" s="44">
        <f t="shared" si="2"/>
        <v>21.5</v>
      </c>
      <c r="D327" s="46">
        <v>3.7</v>
      </c>
      <c r="E327" s="148">
        <v>4</v>
      </c>
      <c r="F327" s="46">
        <v>4.3</v>
      </c>
      <c r="G327" s="41">
        <v>4.6</v>
      </c>
      <c r="H327" s="47">
        <v>4.9</v>
      </c>
      <c r="I327" s="12"/>
      <c r="J327" s="102"/>
    </row>
    <row r="328" spans="1:10" ht="16.5" customHeight="1">
      <c r="A328" s="25"/>
      <c r="B328" s="78" t="s">
        <v>13</v>
      </c>
      <c r="C328" s="44">
        <f t="shared" si="2"/>
        <v>25.501999999999995</v>
      </c>
      <c r="D328" s="156">
        <v>4.7</v>
      </c>
      <c r="E328" s="156">
        <v>4.849</v>
      </c>
      <c r="F328" s="156">
        <v>5.043</v>
      </c>
      <c r="G328" s="86">
        <v>5.455</v>
      </c>
      <c r="H328" s="357">
        <v>5.455</v>
      </c>
      <c r="I328" s="12"/>
      <c r="J328" s="568"/>
    </row>
    <row r="329" spans="1:10" ht="16.5" customHeight="1">
      <c r="A329" s="63"/>
      <c r="B329" s="509" t="s">
        <v>352</v>
      </c>
      <c r="C329" s="45">
        <f t="shared" si="2"/>
        <v>20.01</v>
      </c>
      <c r="D329" s="48">
        <v>3.7</v>
      </c>
      <c r="E329" s="48">
        <v>3.802</v>
      </c>
      <c r="F329" s="48">
        <v>3.954</v>
      </c>
      <c r="G329" s="42">
        <v>4.277</v>
      </c>
      <c r="H329" s="49">
        <v>4.277</v>
      </c>
      <c r="I329" s="192"/>
      <c r="J329" s="569"/>
    </row>
    <row r="330" spans="1:10" ht="31.5" customHeight="1">
      <c r="A330" s="510"/>
      <c r="B330" s="227" t="s">
        <v>334</v>
      </c>
      <c r="C330" s="511">
        <f t="shared" si="2"/>
        <v>26.7</v>
      </c>
      <c r="D330" s="511">
        <v>6.7</v>
      </c>
      <c r="E330" s="511">
        <v>5</v>
      </c>
      <c r="F330" s="512">
        <v>5</v>
      </c>
      <c r="G330" s="513">
        <v>5</v>
      </c>
      <c r="H330" s="513">
        <v>5</v>
      </c>
      <c r="I330" s="514"/>
      <c r="J330" s="95"/>
    </row>
    <row r="331" spans="1:10" ht="63" customHeight="1">
      <c r="A331" s="63"/>
      <c r="B331" s="120" t="s">
        <v>335</v>
      </c>
      <c r="C331" s="196">
        <f t="shared" si="2"/>
        <v>126</v>
      </c>
      <c r="D331" s="196">
        <v>23.3</v>
      </c>
      <c r="E331" s="196">
        <v>25.2</v>
      </c>
      <c r="F331" s="197">
        <v>25.5</v>
      </c>
      <c r="G331" s="377">
        <v>26</v>
      </c>
      <c r="H331" s="377">
        <v>26</v>
      </c>
      <c r="I331" s="192"/>
      <c r="J331" s="103"/>
    </row>
    <row r="332" spans="1:10" ht="78" customHeight="1">
      <c r="A332" s="182" t="s">
        <v>215</v>
      </c>
      <c r="B332" s="79" t="s">
        <v>302</v>
      </c>
      <c r="C332" s="304">
        <f>SUM(D332+E332+F332+G332+H332)</f>
        <v>1.1562000000000001</v>
      </c>
      <c r="D332" s="293"/>
      <c r="E332" s="293">
        <f>SUM(E334)</f>
        <v>0.065</v>
      </c>
      <c r="F332" s="293">
        <f>SUM(F334)</f>
        <v>0.3317</v>
      </c>
      <c r="G332" s="293">
        <f>SUM(G334)</f>
        <v>0.3595</v>
      </c>
      <c r="H332" s="293">
        <f>SUM(H334)</f>
        <v>0.4</v>
      </c>
      <c r="I332" s="570" t="s">
        <v>391</v>
      </c>
      <c r="J332" s="565" t="s">
        <v>90</v>
      </c>
    </row>
    <row r="333" spans="1:10" ht="15" customHeight="1">
      <c r="A333" s="81"/>
      <c r="B333" s="189" t="s">
        <v>344</v>
      </c>
      <c r="C333" s="176"/>
      <c r="D333" s="157"/>
      <c r="E333" s="157"/>
      <c r="F333" s="160"/>
      <c r="G333" s="305"/>
      <c r="H333" s="305"/>
      <c r="I333" s="571"/>
      <c r="J333" s="573"/>
    </row>
    <row r="334" spans="1:10" ht="20.25" customHeight="1">
      <c r="A334" s="90"/>
      <c r="B334" s="72" t="s">
        <v>229</v>
      </c>
      <c r="C334" s="230">
        <f>SUM(D334+E334+F334+G334+H334)</f>
        <v>1.1562000000000001</v>
      </c>
      <c r="D334" s="306"/>
      <c r="E334" s="306">
        <v>0.065</v>
      </c>
      <c r="F334" s="230">
        <v>0.3317</v>
      </c>
      <c r="G334" s="343">
        <v>0.3595</v>
      </c>
      <c r="H334" s="343">
        <v>0.4</v>
      </c>
      <c r="I334" s="572"/>
      <c r="J334" s="566"/>
    </row>
    <row r="335" spans="1:10" ht="51" customHeight="1">
      <c r="A335" s="182" t="s">
        <v>216</v>
      </c>
      <c r="B335" s="79" t="s">
        <v>303</v>
      </c>
      <c r="C335" s="350">
        <f>SUM(D335+E335+F335+G335+H335)</f>
        <v>2.7424</v>
      </c>
      <c r="D335" s="293">
        <f>SUM(D337)</f>
        <v>0.235</v>
      </c>
      <c r="E335" s="293">
        <f>SUM(E337)</f>
        <v>0.7251000000000001</v>
      </c>
      <c r="F335" s="293">
        <f>SUM(F337)</f>
        <v>0.9149</v>
      </c>
      <c r="G335" s="277">
        <f>SUM(G337)</f>
        <v>0.8674</v>
      </c>
      <c r="H335" s="352"/>
      <c r="I335" s="104"/>
      <c r="J335" s="95"/>
    </row>
    <row r="336" spans="1:10" ht="16.5" customHeight="1">
      <c r="A336" s="208"/>
      <c r="B336" s="78" t="s">
        <v>344</v>
      </c>
      <c r="C336" s="222"/>
      <c r="D336" s="308"/>
      <c r="E336" s="308"/>
      <c r="F336" s="308"/>
      <c r="G336" s="309"/>
      <c r="H336" s="307"/>
      <c r="I336" s="106"/>
      <c r="J336" s="102"/>
    </row>
    <row r="337" spans="1:10" ht="20.25" customHeight="1">
      <c r="A337" s="208"/>
      <c r="B337" s="126" t="s">
        <v>228</v>
      </c>
      <c r="C337" s="222">
        <f>SUM(D337+E337+F337+G337+H337)</f>
        <v>2.7424</v>
      </c>
      <c r="D337" s="308">
        <f>SUM(D341+D344+D348+D351+D354)</f>
        <v>0.235</v>
      </c>
      <c r="E337" s="308">
        <f>SUM(E341+E344+E348+E351+E354)</f>
        <v>0.7251000000000001</v>
      </c>
      <c r="F337" s="308">
        <f>SUM(F341+F344+F348+F351+F354)</f>
        <v>0.9149</v>
      </c>
      <c r="G337" s="309">
        <f>SUM(G341+G344+G348+G351+G354)</f>
        <v>0.8674</v>
      </c>
      <c r="H337" s="307"/>
      <c r="I337" s="106"/>
      <c r="J337" s="102"/>
    </row>
    <row r="338" spans="1:10" ht="3.75" customHeight="1" hidden="1">
      <c r="A338" s="208"/>
      <c r="B338" s="78"/>
      <c r="C338" s="94"/>
      <c r="D338" s="308"/>
      <c r="E338" s="308"/>
      <c r="F338" s="308"/>
      <c r="G338" s="309"/>
      <c r="H338" s="307"/>
      <c r="I338" s="106"/>
      <c r="J338" s="102"/>
    </row>
    <row r="339" spans="1:10" ht="60" customHeight="1">
      <c r="A339" s="208"/>
      <c r="B339" s="348" t="s">
        <v>122</v>
      </c>
      <c r="C339" s="188">
        <f>SUM(D339+E339+F339+G339+H339)</f>
        <v>1.02</v>
      </c>
      <c r="D339" s="311"/>
      <c r="E339" s="311">
        <f>SUM(E341)</f>
        <v>0.3</v>
      </c>
      <c r="F339" s="311">
        <f>SUM(F341)</f>
        <v>0.32</v>
      </c>
      <c r="G339" s="300">
        <f>SUM(G341)</f>
        <v>0.4</v>
      </c>
      <c r="H339" s="307"/>
      <c r="I339" s="574" t="s">
        <v>224</v>
      </c>
      <c r="J339" s="102" t="s">
        <v>193</v>
      </c>
    </row>
    <row r="340" spans="1:10" ht="14.25" customHeight="1">
      <c r="A340" s="208"/>
      <c r="B340" s="78" t="s">
        <v>344</v>
      </c>
      <c r="C340" s="94"/>
      <c r="D340" s="308"/>
      <c r="E340" s="308"/>
      <c r="F340" s="308"/>
      <c r="G340" s="309"/>
      <c r="H340" s="307"/>
      <c r="I340" s="574"/>
      <c r="J340" s="102"/>
    </row>
    <row r="341" spans="1:10" ht="23.25" customHeight="1">
      <c r="A341" s="208"/>
      <c r="B341" s="126" t="s">
        <v>228</v>
      </c>
      <c r="C341" s="94">
        <f>SUM(D341+E341+F341+G341+H341)</f>
        <v>1.02</v>
      </c>
      <c r="D341" s="308"/>
      <c r="E341" s="308">
        <v>0.3</v>
      </c>
      <c r="F341" s="308">
        <v>0.32</v>
      </c>
      <c r="G341" s="309">
        <v>0.4</v>
      </c>
      <c r="H341" s="307"/>
      <c r="I341" s="574"/>
      <c r="J341" s="102"/>
    </row>
    <row r="342" spans="1:10" ht="47.25" customHeight="1">
      <c r="A342" s="208"/>
      <c r="B342" s="351" t="s">
        <v>123</v>
      </c>
      <c r="C342" s="188">
        <f>SUM(D342+E342+F342+G342+H342)</f>
        <v>0.23299999999999998</v>
      </c>
      <c r="D342" s="311"/>
      <c r="E342" s="311">
        <f>SUM(E344)</f>
        <v>0.0266</v>
      </c>
      <c r="F342" s="311">
        <f>SUM(F344)</f>
        <v>0.1777</v>
      </c>
      <c r="G342" s="300">
        <f>SUM(G344)</f>
        <v>0.0287</v>
      </c>
      <c r="H342" s="307"/>
      <c r="I342" s="574" t="s">
        <v>224</v>
      </c>
      <c r="J342" s="568" t="s">
        <v>194</v>
      </c>
    </row>
    <row r="343" spans="1:10" ht="14.25" customHeight="1">
      <c r="A343" s="208"/>
      <c r="B343" s="78" t="s">
        <v>344</v>
      </c>
      <c r="C343" s="94"/>
      <c r="D343" s="308"/>
      <c r="E343" s="308"/>
      <c r="F343" s="308"/>
      <c r="G343" s="309"/>
      <c r="H343" s="307"/>
      <c r="I343" s="574"/>
      <c r="J343" s="568"/>
    </row>
    <row r="344" spans="1:10" ht="27" customHeight="1">
      <c r="A344" s="206"/>
      <c r="B344" s="515" t="s">
        <v>228</v>
      </c>
      <c r="C344" s="45">
        <f>SUM(D344+E344+F344+G344+H344)</f>
        <v>0.23299999999999998</v>
      </c>
      <c r="D344" s="516"/>
      <c r="E344" s="516">
        <v>0.0266</v>
      </c>
      <c r="F344" s="516">
        <v>0.1777</v>
      </c>
      <c r="G344" s="319">
        <v>0.0287</v>
      </c>
      <c r="H344" s="343"/>
      <c r="I344" s="575"/>
      <c r="J344" s="569"/>
    </row>
    <row r="345" spans="1:10" ht="28.5" customHeight="1">
      <c r="A345" s="302"/>
      <c r="B345" s="517" t="s">
        <v>124</v>
      </c>
      <c r="C345" s="350">
        <f>SUM(D345+E345+F345+G345+H345)</f>
        <v>1.9146999999999998</v>
      </c>
      <c r="D345" s="293">
        <f>SUM(D347+D348)</f>
        <v>1.871</v>
      </c>
      <c r="E345" s="293">
        <f>SUM(E348)</f>
        <v>0.014</v>
      </c>
      <c r="F345" s="293">
        <f>SUM(F348)</f>
        <v>0.0147</v>
      </c>
      <c r="G345" s="277">
        <f>SUM(G348)</f>
        <v>0.015</v>
      </c>
      <c r="H345" s="352"/>
      <c r="I345" s="595" t="s">
        <v>224</v>
      </c>
      <c r="J345" s="567" t="s">
        <v>195</v>
      </c>
    </row>
    <row r="346" spans="1:10" ht="13.5" customHeight="1">
      <c r="A346" s="208"/>
      <c r="B346" s="78" t="s">
        <v>344</v>
      </c>
      <c r="C346" s="222"/>
      <c r="D346" s="308"/>
      <c r="E346" s="308"/>
      <c r="F346" s="308"/>
      <c r="G346" s="309"/>
      <c r="H346" s="307"/>
      <c r="I346" s="574"/>
      <c r="J346" s="568"/>
    </row>
    <row r="347" spans="1:10" ht="14.25" customHeight="1">
      <c r="A347" s="208"/>
      <c r="B347" s="78" t="s">
        <v>103</v>
      </c>
      <c r="C347" s="222">
        <f>SUM(D347+E347+F347+G347+H347)</f>
        <v>1.8</v>
      </c>
      <c r="D347" s="308">
        <v>1.8</v>
      </c>
      <c r="E347" s="308"/>
      <c r="F347" s="308"/>
      <c r="G347" s="309"/>
      <c r="H347" s="307"/>
      <c r="I347" s="574"/>
      <c r="J347" s="568"/>
    </row>
    <row r="348" spans="1:10" ht="13.5" customHeight="1">
      <c r="A348" s="208"/>
      <c r="B348" s="126" t="s">
        <v>228</v>
      </c>
      <c r="C348" s="222">
        <f>SUM(D348+E348+F348+G348+H348)</f>
        <v>0.1147</v>
      </c>
      <c r="D348" s="308">
        <v>0.071</v>
      </c>
      <c r="E348" s="308">
        <v>0.014</v>
      </c>
      <c r="F348" s="308">
        <v>0.0147</v>
      </c>
      <c r="G348" s="309">
        <v>0.015</v>
      </c>
      <c r="H348" s="307"/>
      <c r="I348" s="574"/>
      <c r="J348" s="568"/>
    </row>
    <row r="349" spans="1:10" ht="54" customHeight="1">
      <c r="A349" s="208"/>
      <c r="B349" s="351" t="s">
        <v>125</v>
      </c>
      <c r="C349" s="349">
        <f>SUM(D349+E349+F349+G349+H349)</f>
        <v>0.6167</v>
      </c>
      <c r="D349" s="311"/>
      <c r="E349" s="311">
        <f>SUM(E351)</f>
        <v>0.1975</v>
      </c>
      <c r="F349" s="311">
        <f>SUM(F351)</f>
        <v>0.2055</v>
      </c>
      <c r="G349" s="300">
        <f>SUM(G351)</f>
        <v>0.2137</v>
      </c>
      <c r="H349" s="307"/>
      <c r="I349" s="574" t="s">
        <v>224</v>
      </c>
      <c r="J349" s="568" t="s">
        <v>197</v>
      </c>
    </row>
    <row r="350" spans="1:10" ht="12.75" customHeight="1">
      <c r="A350" s="208"/>
      <c r="B350" s="78" t="s">
        <v>344</v>
      </c>
      <c r="C350" s="222"/>
      <c r="D350" s="308"/>
      <c r="E350" s="308"/>
      <c r="F350" s="308"/>
      <c r="G350" s="309"/>
      <c r="H350" s="307"/>
      <c r="I350" s="574"/>
      <c r="J350" s="568"/>
    </row>
    <row r="351" spans="1:10" ht="15" customHeight="1">
      <c r="A351" s="208"/>
      <c r="B351" s="126" t="s">
        <v>228</v>
      </c>
      <c r="C351" s="222">
        <f>SUM(D351+E351+F351+G351+H351)</f>
        <v>0.6167</v>
      </c>
      <c r="D351" s="308"/>
      <c r="E351" s="308">
        <v>0.1975</v>
      </c>
      <c r="F351" s="308">
        <v>0.2055</v>
      </c>
      <c r="G351" s="309">
        <v>0.2137</v>
      </c>
      <c r="H351" s="307"/>
      <c r="I351" s="574"/>
      <c r="J351" s="568"/>
    </row>
    <row r="352" spans="1:10" ht="29.25" customHeight="1">
      <c r="A352" s="208"/>
      <c r="B352" s="351" t="s">
        <v>126</v>
      </c>
      <c r="C352" s="188">
        <f>SUM(D352+E352+F352+G352+H352)</f>
        <v>0.758</v>
      </c>
      <c r="D352" s="311">
        <f>SUM(D354)</f>
        <v>0.164</v>
      </c>
      <c r="E352" s="311">
        <f>SUM(E354)</f>
        <v>0.187</v>
      </c>
      <c r="F352" s="311">
        <f>SUM(F354)</f>
        <v>0.197</v>
      </c>
      <c r="G352" s="300">
        <f>SUM(G354)</f>
        <v>0.21</v>
      </c>
      <c r="H352" s="307"/>
      <c r="I352" s="574" t="s">
        <v>224</v>
      </c>
      <c r="J352" s="568" t="s">
        <v>196</v>
      </c>
    </row>
    <row r="353" spans="1:10" ht="15" customHeight="1">
      <c r="A353" s="208"/>
      <c r="B353" s="78" t="s">
        <v>344</v>
      </c>
      <c r="C353" s="94"/>
      <c r="D353" s="308"/>
      <c r="E353" s="308"/>
      <c r="F353" s="308"/>
      <c r="G353" s="309"/>
      <c r="H353" s="307"/>
      <c r="I353" s="574"/>
      <c r="J353" s="568"/>
    </row>
    <row r="354" spans="1:10" ht="18" customHeight="1">
      <c r="A354" s="208"/>
      <c r="B354" s="126" t="s">
        <v>228</v>
      </c>
      <c r="C354" s="94">
        <f>SUM(D354+E354+F354+G354+H354)</f>
        <v>0.758</v>
      </c>
      <c r="D354" s="308">
        <v>0.164</v>
      </c>
      <c r="E354" s="308">
        <v>0.187</v>
      </c>
      <c r="F354" s="308">
        <v>0.197</v>
      </c>
      <c r="G354" s="309">
        <v>0.21</v>
      </c>
      <c r="H354" s="307"/>
      <c r="I354" s="574"/>
      <c r="J354" s="568"/>
    </row>
    <row r="355" spans="1:10" ht="45.75" customHeight="1">
      <c r="A355" s="182" t="s">
        <v>217</v>
      </c>
      <c r="B355" s="398" t="s">
        <v>304</v>
      </c>
      <c r="C355" s="350">
        <f>SUM(D355+E355+F355+G355+H355)</f>
        <v>0.5005000000000001</v>
      </c>
      <c r="D355" s="277"/>
      <c r="E355" s="292">
        <f>SUM(E357)</f>
        <v>0.05</v>
      </c>
      <c r="F355" s="277">
        <f>SUM(F357)</f>
        <v>0.4505</v>
      </c>
      <c r="G355" s="292"/>
      <c r="H355" s="466"/>
      <c r="I355" s="570" t="s">
        <v>224</v>
      </c>
      <c r="J355" s="565" t="s">
        <v>250</v>
      </c>
    </row>
    <row r="356" spans="1:10" ht="15" customHeight="1">
      <c r="A356" s="208"/>
      <c r="B356" s="78" t="s">
        <v>344</v>
      </c>
      <c r="C356" s="222"/>
      <c r="D356" s="309"/>
      <c r="E356" s="222"/>
      <c r="F356" s="309"/>
      <c r="G356" s="222"/>
      <c r="H356" s="309"/>
      <c r="I356" s="571"/>
      <c r="J356" s="573"/>
    </row>
    <row r="357" spans="1:10" ht="19.5" customHeight="1">
      <c r="A357" s="206"/>
      <c r="B357" s="72" t="s">
        <v>229</v>
      </c>
      <c r="C357" s="310">
        <f>SUM(D357+E357+F357+G357+H357)</f>
        <v>0.5005000000000001</v>
      </c>
      <c r="D357" s="230"/>
      <c r="E357" s="310">
        <v>0.05</v>
      </c>
      <c r="F357" s="230">
        <v>0.4505</v>
      </c>
      <c r="G357" s="310"/>
      <c r="H357" s="230"/>
      <c r="I357" s="572"/>
      <c r="J357" s="566"/>
    </row>
    <row r="358" spans="1:10" ht="64.5" customHeight="1">
      <c r="A358" s="18" t="s">
        <v>218</v>
      </c>
      <c r="B358" s="78" t="s">
        <v>305</v>
      </c>
      <c r="C358" s="518">
        <f>SUM(D358+E358+F358+G358+H358)</f>
        <v>2.7898</v>
      </c>
      <c r="D358" s="519">
        <f>SUM(D360)</f>
        <v>0.47</v>
      </c>
      <c r="E358" s="308">
        <f>SUM(E360)</f>
        <v>0.645</v>
      </c>
      <c r="F358" s="308">
        <f>SUM(F360)</f>
        <v>0.7998</v>
      </c>
      <c r="G358" s="308">
        <f>SUM(G360)</f>
        <v>0.875</v>
      </c>
      <c r="H358" s="308"/>
      <c r="I358" s="571" t="s">
        <v>224</v>
      </c>
      <c r="J358" s="573" t="s">
        <v>5</v>
      </c>
    </row>
    <row r="359" spans="1:10" ht="14.25" customHeight="1">
      <c r="A359" s="81"/>
      <c r="B359" s="189" t="s">
        <v>344</v>
      </c>
      <c r="C359" s="176"/>
      <c r="D359" s="44"/>
      <c r="E359" s="41"/>
      <c r="F359" s="44"/>
      <c r="G359" s="41"/>
      <c r="H359" s="44"/>
      <c r="I359" s="571"/>
      <c r="J359" s="573"/>
    </row>
    <row r="360" spans="1:10" ht="48" customHeight="1">
      <c r="A360" s="81"/>
      <c r="B360" s="72" t="s">
        <v>229</v>
      </c>
      <c r="C360" s="410">
        <f>SUM(D360+E360+F360+G360+H360)</f>
        <v>2.7898</v>
      </c>
      <c r="D360" s="19">
        <v>0.47</v>
      </c>
      <c r="E360" s="18">
        <v>0.645</v>
      </c>
      <c r="F360" s="317">
        <v>0.7998</v>
      </c>
      <c r="G360" s="18">
        <v>0.875</v>
      </c>
      <c r="H360" s="19"/>
      <c r="I360" s="572"/>
      <c r="J360" s="566"/>
    </row>
    <row r="361" spans="1:10" ht="11.25" customHeight="1" hidden="1">
      <c r="A361" s="22"/>
      <c r="B361" s="189" t="s">
        <v>344</v>
      </c>
      <c r="C361" s="86"/>
      <c r="D361" s="44"/>
      <c r="E361" s="41"/>
      <c r="F361" s="44"/>
      <c r="G361" s="41"/>
      <c r="H361" s="44"/>
      <c r="I361" s="571"/>
      <c r="J361" s="573"/>
    </row>
    <row r="362" spans="1:10" ht="14.25" customHeight="1" hidden="1">
      <c r="A362" s="22"/>
      <c r="B362" s="78" t="s">
        <v>228</v>
      </c>
      <c r="C362" s="86">
        <f>SUM(D362+E362+F362+G362+H362)</f>
        <v>1.065</v>
      </c>
      <c r="D362" s="44">
        <v>0.195</v>
      </c>
      <c r="E362" s="41">
        <v>0.203</v>
      </c>
      <c r="F362" s="44">
        <v>0.211</v>
      </c>
      <c r="G362" s="41">
        <v>0.228</v>
      </c>
      <c r="H362" s="44">
        <v>0.228</v>
      </c>
      <c r="I362" s="571"/>
      <c r="J362" s="573"/>
    </row>
    <row r="363" spans="1:10" ht="61.5" customHeight="1">
      <c r="A363" s="182" t="s">
        <v>219</v>
      </c>
      <c r="B363" s="79" t="s">
        <v>306</v>
      </c>
      <c r="C363" s="123">
        <f>SUM(D363+E363+F363+G363+H363)</f>
        <v>12.448</v>
      </c>
      <c r="D363" s="194">
        <f>SUM(D365)</f>
        <v>2.106</v>
      </c>
      <c r="E363" s="194">
        <f>SUM(E365)</f>
        <v>4.034</v>
      </c>
      <c r="F363" s="194">
        <f>SUM(F365)</f>
        <v>3.12</v>
      </c>
      <c r="G363" s="111">
        <f>SUM(G365)</f>
        <v>3.188</v>
      </c>
      <c r="H363" s="353"/>
      <c r="I363" s="104" t="s">
        <v>392</v>
      </c>
      <c r="J363" s="95"/>
    </row>
    <row r="364" spans="1:10" ht="18" customHeight="1">
      <c r="A364" s="206"/>
      <c r="B364" s="72" t="s">
        <v>344</v>
      </c>
      <c r="C364" s="325"/>
      <c r="D364" s="48"/>
      <c r="E364" s="48"/>
      <c r="F364" s="48"/>
      <c r="G364" s="42"/>
      <c r="H364" s="49"/>
      <c r="I364" s="140"/>
      <c r="J364" s="103"/>
    </row>
    <row r="365" spans="1:10" ht="17.25" customHeight="1">
      <c r="A365" s="302"/>
      <c r="B365" s="398" t="s">
        <v>228</v>
      </c>
      <c r="C365" s="520">
        <f>SUM(D365+E365+F365+G365+H365)</f>
        <v>12.448</v>
      </c>
      <c r="D365" s="193">
        <f>SUM(D368+D371+D374+D377)</f>
        <v>2.106</v>
      </c>
      <c r="E365" s="193">
        <f>SUM(E368+E371+E374+E377)</f>
        <v>4.034</v>
      </c>
      <c r="F365" s="193">
        <f>SUM(F368+F371+F374+F377)</f>
        <v>3.12</v>
      </c>
      <c r="G365" s="43">
        <f>SUM(G368+G371+G374+G377)</f>
        <v>3.188</v>
      </c>
      <c r="H365" s="371"/>
      <c r="I365" s="104"/>
      <c r="J365" s="95"/>
    </row>
    <row r="366" spans="1:10" ht="84" customHeight="1">
      <c r="A366" s="80"/>
      <c r="B366" s="78" t="s">
        <v>294</v>
      </c>
      <c r="C366" s="188">
        <f>SUM(D366+E366+F366+G366+H366)</f>
        <v>0.201</v>
      </c>
      <c r="D366" s="354">
        <f>SUM(D368)</f>
        <v>0.046</v>
      </c>
      <c r="E366" s="354">
        <f>SUM(E368)</f>
        <v>0.045</v>
      </c>
      <c r="F366" s="354">
        <f>SUM(F368)</f>
        <v>0.05</v>
      </c>
      <c r="G366" s="112">
        <f>SUM(G368)</f>
        <v>0.06</v>
      </c>
      <c r="H366" s="355"/>
      <c r="I366" s="574" t="s">
        <v>225</v>
      </c>
      <c r="J366" s="568" t="s">
        <v>161</v>
      </c>
    </row>
    <row r="367" spans="1:10" ht="12" customHeight="1">
      <c r="A367" s="208"/>
      <c r="B367" s="189" t="s">
        <v>232</v>
      </c>
      <c r="C367" s="94"/>
      <c r="D367" s="46"/>
      <c r="E367" s="46"/>
      <c r="F367" s="46"/>
      <c r="G367" s="41"/>
      <c r="H367" s="47"/>
      <c r="I367" s="574"/>
      <c r="J367" s="568"/>
    </row>
    <row r="368" spans="1:10" ht="15.75" customHeight="1">
      <c r="A368" s="208"/>
      <c r="B368" s="126" t="s">
        <v>228</v>
      </c>
      <c r="C368" s="94">
        <f>SUM(D368+E368+F368+G368+H368)</f>
        <v>0.201</v>
      </c>
      <c r="D368" s="46">
        <v>0.046</v>
      </c>
      <c r="E368" s="46">
        <v>0.045</v>
      </c>
      <c r="F368" s="46">
        <v>0.05</v>
      </c>
      <c r="G368" s="41">
        <v>0.06</v>
      </c>
      <c r="H368" s="47"/>
      <c r="I368" s="574"/>
      <c r="J368" s="568"/>
    </row>
    <row r="369" spans="1:10" ht="31.5" customHeight="1">
      <c r="A369" s="208"/>
      <c r="B369" s="78" t="s">
        <v>285</v>
      </c>
      <c r="C369" s="188">
        <f>SUM(D369+E369+F369+G369+H369)</f>
        <v>4.691</v>
      </c>
      <c r="D369" s="354"/>
      <c r="E369" s="354">
        <f>SUM(E371)</f>
        <v>1.538</v>
      </c>
      <c r="F369" s="354">
        <f>SUM(F371)</f>
        <v>1.549</v>
      </c>
      <c r="G369" s="112">
        <f>SUM(G371)</f>
        <v>1.604</v>
      </c>
      <c r="H369" s="355"/>
      <c r="I369" s="574" t="s">
        <v>224</v>
      </c>
      <c r="J369" s="568" t="s">
        <v>162</v>
      </c>
    </row>
    <row r="370" spans="1:10" ht="13.5" customHeight="1">
      <c r="A370" s="208"/>
      <c r="B370" s="189" t="s">
        <v>232</v>
      </c>
      <c r="C370" s="94"/>
      <c r="D370" s="46"/>
      <c r="E370" s="46"/>
      <c r="F370" s="46"/>
      <c r="G370" s="41"/>
      <c r="H370" s="47"/>
      <c r="I370" s="574"/>
      <c r="J370" s="568"/>
    </row>
    <row r="371" spans="1:10" ht="18.75" customHeight="1">
      <c r="A371" s="208"/>
      <c r="B371" s="126" t="s">
        <v>228</v>
      </c>
      <c r="C371" s="94">
        <f>SUM(D371+E371+F371+G371+H371)</f>
        <v>4.691</v>
      </c>
      <c r="D371" s="46"/>
      <c r="E371" s="46">
        <v>1.538</v>
      </c>
      <c r="F371" s="46">
        <v>1.549</v>
      </c>
      <c r="G371" s="41">
        <v>1.604</v>
      </c>
      <c r="H371" s="47"/>
      <c r="I371" s="574"/>
      <c r="J371" s="568"/>
    </row>
    <row r="372" spans="1:10" ht="46.5" customHeight="1">
      <c r="A372" s="80"/>
      <c r="B372" s="78" t="s">
        <v>286</v>
      </c>
      <c r="C372" s="402">
        <f>SUM(D372+E372+F372+G372+H372)</f>
        <v>7.196</v>
      </c>
      <c r="D372" s="96">
        <f>SUM(D374)</f>
        <v>2.06</v>
      </c>
      <c r="E372" s="96">
        <f>SUM(E374)</f>
        <v>2.331</v>
      </c>
      <c r="F372" s="96">
        <f>SUM(F374)</f>
        <v>1.401</v>
      </c>
      <c r="G372" s="64">
        <f>SUM(G374)</f>
        <v>1.404</v>
      </c>
      <c r="H372" s="378"/>
      <c r="I372" s="574" t="s">
        <v>224</v>
      </c>
      <c r="J372" s="568" t="s">
        <v>16</v>
      </c>
    </row>
    <row r="373" spans="1:10" ht="14.25" customHeight="1">
      <c r="A373" s="208"/>
      <c r="B373" s="189" t="s">
        <v>344</v>
      </c>
      <c r="C373" s="94"/>
      <c r="D373" s="46"/>
      <c r="E373" s="46"/>
      <c r="F373" s="46"/>
      <c r="G373" s="41"/>
      <c r="H373" s="47"/>
      <c r="I373" s="574"/>
      <c r="J373" s="568"/>
    </row>
    <row r="374" spans="1:10" ht="18.75" customHeight="1">
      <c r="A374" s="208"/>
      <c r="B374" s="78" t="s">
        <v>228</v>
      </c>
      <c r="C374" s="94">
        <f>SUM(D374+E374+F374+G374+H374)</f>
        <v>7.196</v>
      </c>
      <c r="D374" s="46">
        <v>2.06</v>
      </c>
      <c r="E374" s="46">
        <v>2.331</v>
      </c>
      <c r="F374" s="46">
        <v>1.401</v>
      </c>
      <c r="G374" s="41">
        <v>1.404</v>
      </c>
      <c r="H374" s="47"/>
      <c r="I374" s="574"/>
      <c r="J374" s="568"/>
    </row>
    <row r="375" spans="1:10" ht="76.5" customHeight="1">
      <c r="A375" s="208"/>
      <c r="B375" s="78" t="s">
        <v>287</v>
      </c>
      <c r="C375" s="188">
        <f>SUM(D375+E375+F375+G375+H375)</f>
        <v>0.36</v>
      </c>
      <c r="D375" s="354"/>
      <c r="E375" s="354">
        <f>SUM(E377)</f>
        <v>0.12</v>
      </c>
      <c r="F375" s="354">
        <f>SUM(F377)</f>
        <v>0.12</v>
      </c>
      <c r="G375" s="112">
        <f>SUM(G377)</f>
        <v>0.12</v>
      </c>
      <c r="H375" s="355"/>
      <c r="I375" s="106" t="s">
        <v>224</v>
      </c>
      <c r="J375" s="102" t="s">
        <v>173</v>
      </c>
    </row>
    <row r="376" spans="1:10" ht="12.75" customHeight="1">
      <c r="A376" s="208"/>
      <c r="B376" s="78" t="s">
        <v>232</v>
      </c>
      <c r="C376" s="94"/>
      <c r="D376" s="46"/>
      <c r="E376" s="46"/>
      <c r="F376" s="46"/>
      <c r="G376" s="41"/>
      <c r="H376" s="47"/>
      <c r="I376" s="106"/>
      <c r="J376" s="102"/>
    </row>
    <row r="377" spans="1:10" ht="14.25" customHeight="1">
      <c r="A377" s="206"/>
      <c r="B377" s="125" t="s">
        <v>228</v>
      </c>
      <c r="C377" s="325">
        <f>SUM(D377+E377+F377+G377+H377)</f>
        <v>0.36</v>
      </c>
      <c r="D377" s="48"/>
      <c r="E377" s="48">
        <v>0.12</v>
      </c>
      <c r="F377" s="48">
        <v>0.12</v>
      </c>
      <c r="G377" s="42">
        <v>0.12</v>
      </c>
      <c r="H377" s="49"/>
      <c r="I377" s="140"/>
      <c r="J377" s="103"/>
    </row>
    <row r="378" spans="1:10" ht="78.75" customHeight="1">
      <c r="A378" s="16" t="s">
        <v>220</v>
      </c>
      <c r="B378" s="79" t="s">
        <v>307</v>
      </c>
      <c r="C378" s="111">
        <f>SUM(D378+E378+F378+G378+H378)</f>
        <v>1.6400000000000001</v>
      </c>
      <c r="D378" s="293"/>
      <c r="E378" s="293">
        <f>SUM(E380)</f>
        <v>0.962</v>
      </c>
      <c r="F378" s="277">
        <f>SUM(F380)</f>
        <v>0.332</v>
      </c>
      <c r="G378" s="293">
        <f>SUM(G380)</f>
        <v>0.346</v>
      </c>
      <c r="H378" s="277"/>
      <c r="I378" s="570" t="s">
        <v>224</v>
      </c>
      <c r="J378" s="79" t="s">
        <v>180</v>
      </c>
    </row>
    <row r="379" spans="1:10" ht="10.5" customHeight="1">
      <c r="A379" s="81"/>
      <c r="B379" s="189" t="s">
        <v>344</v>
      </c>
      <c r="C379" s="41"/>
      <c r="D379" s="44"/>
      <c r="E379" s="46"/>
      <c r="F379" s="41"/>
      <c r="G379" s="46"/>
      <c r="H379" s="41"/>
      <c r="I379" s="571"/>
      <c r="J379" s="78"/>
    </row>
    <row r="380" spans="1:10" ht="15" customHeight="1">
      <c r="A380" s="90"/>
      <c r="B380" s="72" t="s">
        <v>228</v>
      </c>
      <c r="C380" s="110">
        <f>SUM(D380+E380+F380+G380+H380)</f>
        <v>1.6400000000000001</v>
      </c>
      <c r="D380" s="45"/>
      <c r="E380" s="161">
        <v>0.962</v>
      </c>
      <c r="F380" s="110">
        <v>0.332</v>
      </c>
      <c r="G380" s="161">
        <v>0.346</v>
      </c>
      <c r="H380" s="42"/>
      <c r="I380" s="572"/>
      <c r="J380" s="72"/>
    </row>
    <row r="381" spans="1:10" ht="62.25" customHeight="1">
      <c r="A381" s="16" t="s">
        <v>230</v>
      </c>
      <c r="B381" s="79" t="s">
        <v>308</v>
      </c>
      <c r="C381" s="111">
        <f>SUM(D381+E381+F381+G381+H381)</f>
        <v>32.512</v>
      </c>
      <c r="D381" s="293"/>
      <c r="E381" s="293"/>
      <c r="F381" s="277">
        <f>SUM(F383)</f>
        <v>9.154</v>
      </c>
      <c r="G381" s="293">
        <f>SUM(G383)</f>
        <v>10.756</v>
      </c>
      <c r="H381" s="277">
        <f>SUM(H383)</f>
        <v>12.602</v>
      </c>
      <c r="I381" s="570" t="s">
        <v>224</v>
      </c>
      <c r="J381" s="565" t="s">
        <v>128</v>
      </c>
    </row>
    <row r="382" spans="1:10" ht="15.75" customHeight="1">
      <c r="A382" s="81"/>
      <c r="B382" s="189" t="s">
        <v>344</v>
      </c>
      <c r="C382" s="41"/>
      <c r="D382" s="44"/>
      <c r="E382" s="46"/>
      <c r="F382" s="41"/>
      <c r="G382" s="46"/>
      <c r="H382" s="41"/>
      <c r="I382" s="571"/>
      <c r="J382" s="573"/>
    </row>
    <row r="383" spans="1:10" ht="65.25" customHeight="1">
      <c r="A383" s="90"/>
      <c r="B383" s="72" t="s">
        <v>229</v>
      </c>
      <c r="C383" s="110">
        <f>SUM(D383+E383+F383+G383+H383)</f>
        <v>32.512</v>
      </c>
      <c r="D383" s="325"/>
      <c r="E383" s="161"/>
      <c r="F383" s="110">
        <v>9.154</v>
      </c>
      <c r="G383" s="161">
        <v>10.756</v>
      </c>
      <c r="H383" s="110">
        <v>12.602</v>
      </c>
      <c r="I383" s="572"/>
      <c r="J383" s="566"/>
    </row>
    <row r="384" spans="1:10" ht="14.25" customHeight="1">
      <c r="A384" s="610" t="s">
        <v>169</v>
      </c>
      <c r="B384" s="611"/>
      <c r="C384" s="611"/>
      <c r="D384" s="611"/>
      <c r="E384" s="611"/>
      <c r="F384" s="611"/>
      <c r="G384" s="611"/>
      <c r="H384" s="611"/>
      <c r="I384" s="611"/>
      <c r="J384" s="612"/>
    </row>
    <row r="385" spans="1:10" ht="30" customHeight="1">
      <c r="A385" s="16" t="s">
        <v>211</v>
      </c>
      <c r="B385" s="79" t="s">
        <v>309</v>
      </c>
      <c r="C385" s="111">
        <f>SUM(D385+E385+F385+G385+H385)</f>
        <v>0.5</v>
      </c>
      <c r="D385" s="293"/>
      <c r="E385" s="293">
        <f>SUM(E387)</f>
        <v>0.25</v>
      </c>
      <c r="F385" s="277">
        <f>SUM(F387)</f>
        <v>0.25</v>
      </c>
      <c r="G385" s="293"/>
      <c r="H385" s="277"/>
      <c r="I385" s="563" t="s">
        <v>393</v>
      </c>
      <c r="J385" s="565" t="s">
        <v>170</v>
      </c>
    </row>
    <row r="386" spans="1:10" ht="15.75" customHeight="1">
      <c r="A386" s="81"/>
      <c r="B386" s="189" t="s">
        <v>344</v>
      </c>
      <c r="C386" s="41"/>
      <c r="D386" s="44"/>
      <c r="E386" s="46"/>
      <c r="F386" s="41"/>
      <c r="G386" s="46"/>
      <c r="H386" s="41"/>
      <c r="I386" s="571"/>
      <c r="J386" s="573"/>
    </row>
    <row r="387" spans="1:10" ht="27" customHeight="1">
      <c r="A387" s="81"/>
      <c r="B387" s="78" t="s">
        <v>228</v>
      </c>
      <c r="C387" s="86">
        <f>SUM(D387+E387+F387+G387+H387)</f>
        <v>0.5</v>
      </c>
      <c r="D387" s="44"/>
      <c r="E387" s="156">
        <v>0.25</v>
      </c>
      <c r="F387" s="86">
        <v>0.25</v>
      </c>
      <c r="G387" s="156"/>
      <c r="H387" s="41"/>
      <c r="I387" s="571"/>
      <c r="J387" s="566"/>
    </row>
    <row r="388" spans="1:10" ht="32.25" customHeight="1">
      <c r="A388" s="16" t="s">
        <v>213</v>
      </c>
      <c r="B388" s="79" t="s">
        <v>312</v>
      </c>
      <c r="C388" s="304">
        <f>SUM(D388+E388+F388+G388+H388)</f>
        <v>1.2810000000000001</v>
      </c>
      <c r="D388" s="293"/>
      <c r="E388" s="293">
        <f>SUM(E390)</f>
        <v>0.562</v>
      </c>
      <c r="F388" s="277">
        <f>SUM(F390)</f>
        <v>0.341</v>
      </c>
      <c r="G388" s="277">
        <f>SUM(G390)</f>
        <v>0.378</v>
      </c>
      <c r="H388" s="43"/>
      <c r="I388" s="563" t="s">
        <v>394</v>
      </c>
      <c r="J388" s="565" t="s">
        <v>171</v>
      </c>
    </row>
    <row r="389" spans="1:10" ht="16.5" customHeight="1">
      <c r="A389" s="81"/>
      <c r="B389" s="189" t="s">
        <v>344</v>
      </c>
      <c r="C389" s="41"/>
      <c r="D389" s="44"/>
      <c r="E389" s="46"/>
      <c r="F389" s="41"/>
      <c r="G389" s="46"/>
      <c r="H389" s="41"/>
      <c r="I389" s="571"/>
      <c r="J389" s="573"/>
    </row>
    <row r="390" spans="1:10" ht="24" customHeight="1">
      <c r="A390" s="81"/>
      <c r="B390" s="78" t="s">
        <v>228</v>
      </c>
      <c r="C390" s="18">
        <f>SUM(D390+E390+F390+G390+H390)</f>
        <v>1.2810000000000001</v>
      </c>
      <c r="D390" s="19"/>
      <c r="E390" s="80">
        <v>0.562</v>
      </c>
      <c r="F390" s="18">
        <v>0.341</v>
      </c>
      <c r="G390" s="80">
        <v>0.378</v>
      </c>
      <c r="H390" s="18"/>
      <c r="I390" s="571"/>
      <c r="J390" s="566"/>
    </row>
    <row r="391" spans="1:10" ht="63.75" customHeight="1">
      <c r="A391" s="182" t="s">
        <v>214</v>
      </c>
      <c r="B391" s="79" t="s">
        <v>313</v>
      </c>
      <c r="C391" s="123">
        <f>SUM(D391+E391+F391+G391+H391)</f>
        <v>4.453</v>
      </c>
      <c r="D391" s="293"/>
      <c r="E391" s="293">
        <f>SUM(E393)</f>
        <v>0.101</v>
      </c>
      <c r="F391" s="293">
        <f>SUM(F393)</f>
        <v>2.245</v>
      </c>
      <c r="G391" s="277">
        <f>SUM(G393)</f>
        <v>2.107</v>
      </c>
      <c r="H391" s="342"/>
      <c r="I391" s="563" t="s">
        <v>398</v>
      </c>
      <c r="J391" s="565" t="s">
        <v>117</v>
      </c>
    </row>
    <row r="392" spans="1:10" ht="15" customHeight="1">
      <c r="A392" s="208"/>
      <c r="B392" s="189" t="s">
        <v>344</v>
      </c>
      <c r="C392" s="44"/>
      <c r="D392" s="46"/>
      <c r="E392" s="46"/>
      <c r="F392" s="46"/>
      <c r="G392" s="41"/>
      <c r="H392" s="47"/>
      <c r="I392" s="571"/>
      <c r="J392" s="573"/>
    </row>
    <row r="393" spans="1:10" ht="115.5" customHeight="1">
      <c r="A393" s="206"/>
      <c r="B393" s="72" t="s">
        <v>229</v>
      </c>
      <c r="C393" s="24">
        <f>SUM(D393+E393+F393+G393+H393)</f>
        <v>4.453</v>
      </c>
      <c r="D393" s="60"/>
      <c r="E393" s="60">
        <v>0.101</v>
      </c>
      <c r="F393" s="60">
        <v>2.245</v>
      </c>
      <c r="G393" s="20">
        <v>2.107</v>
      </c>
      <c r="H393" s="358"/>
      <c r="I393" s="572"/>
      <c r="J393" s="566"/>
    </row>
    <row r="394" spans="1:10" ht="15.75" customHeight="1">
      <c r="A394" s="613" t="s">
        <v>92</v>
      </c>
      <c r="B394" s="614"/>
      <c r="C394" s="614"/>
      <c r="D394" s="614"/>
      <c r="E394" s="614"/>
      <c r="F394" s="614"/>
      <c r="G394" s="614"/>
      <c r="H394" s="614"/>
      <c r="I394" s="614"/>
      <c r="J394" s="615"/>
    </row>
    <row r="395" spans="1:10" ht="30.75" customHeight="1">
      <c r="A395" s="4" t="s">
        <v>211</v>
      </c>
      <c r="B395" s="65" t="s">
        <v>358</v>
      </c>
      <c r="C395" s="55">
        <f>SUM(D395+E395+F395+G395+H395)</f>
        <v>2.008</v>
      </c>
      <c r="D395" s="54">
        <f>SUM(D397+D398)</f>
        <v>0.008</v>
      </c>
      <c r="E395" s="54"/>
      <c r="F395" s="54"/>
      <c r="G395" s="147">
        <f>SUM(G397+G398)</f>
        <v>1</v>
      </c>
      <c r="H395" s="147">
        <f>SUM(H397+H398)</f>
        <v>1</v>
      </c>
      <c r="I395" s="554" t="s">
        <v>379</v>
      </c>
      <c r="J395" s="558" t="s">
        <v>265</v>
      </c>
    </row>
    <row r="396" spans="1:10" ht="15" customHeight="1">
      <c r="A396" s="66"/>
      <c r="B396" s="74" t="s">
        <v>344</v>
      </c>
      <c r="C396" s="46"/>
      <c r="D396" s="41"/>
      <c r="E396" s="41"/>
      <c r="F396" s="41"/>
      <c r="G396" s="152"/>
      <c r="H396" s="152"/>
      <c r="I396" s="555"/>
      <c r="J396" s="530"/>
    </row>
    <row r="397" spans="1:10" ht="14.25" customHeight="1">
      <c r="A397" s="66"/>
      <c r="B397" s="78" t="s">
        <v>228</v>
      </c>
      <c r="C397" s="46"/>
      <c r="D397" s="41"/>
      <c r="E397" s="154"/>
      <c r="F397" s="154"/>
      <c r="G397" s="152"/>
      <c r="H397" s="152"/>
      <c r="I397" s="555"/>
      <c r="J397" s="530"/>
    </row>
    <row r="398" spans="1:10" ht="15" customHeight="1">
      <c r="A398" s="66"/>
      <c r="B398" s="78" t="s">
        <v>229</v>
      </c>
      <c r="C398" s="41">
        <f>SUM(D398+E398+F398+G398+H398)</f>
        <v>2.008</v>
      </c>
      <c r="D398" s="41">
        <v>0.008</v>
      </c>
      <c r="E398" s="154"/>
      <c r="F398" s="154"/>
      <c r="G398" s="152">
        <v>1</v>
      </c>
      <c r="H398" s="152">
        <v>1</v>
      </c>
      <c r="I398" s="555"/>
      <c r="J398" s="530"/>
    </row>
    <row r="399" spans="1:10" ht="46.5" customHeight="1">
      <c r="A399" s="4" t="s">
        <v>213</v>
      </c>
      <c r="B399" s="79" t="s">
        <v>182</v>
      </c>
      <c r="C399" s="146">
        <f>SUM(D399+E399+F399+G399+H399)</f>
        <v>16</v>
      </c>
      <c r="D399" s="193"/>
      <c r="E399" s="159"/>
      <c r="F399" s="210"/>
      <c r="G399" s="315"/>
      <c r="H399" s="147">
        <f>SUM(H401+H402)</f>
        <v>16</v>
      </c>
      <c r="I399" s="570" t="s">
        <v>379</v>
      </c>
      <c r="J399" s="565" t="s">
        <v>226</v>
      </c>
    </row>
    <row r="400" spans="1:10" ht="14.25" customHeight="1">
      <c r="A400" s="316"/>
      <c r="B400" s="78" t="s">
        <v>344</v>
      </c>
      <c r="C400" s="46"/>
      <c r="D400" s="46"/>
      <c r="E400" s="148"/>
      <c r="F400" s="176"/>
      <c r="G400" s="317"/>
      <c r="H400" s="105"/>
      <c r="I400" s="571"/>
      <c r="J400" s="573"/>
    </row>
    <row r="401" spans="1:10" ht="13.5" customHeight="1">
      <c r="A401" s="316"/>
      <c r="B401" s="78" t="s">
        <v>228</v>
      </c>
      <c r="C401" s="148">
        <f>SUM(D401+E401+F401+G401+H401)</f>
        <v>8</v>
      </c>
      <c r="D401" s="46"/>
      <c r="E401" s="148"/>
      <c r="F401" s="176"/>
      <c r="G401" s="317"/>
      <c r="H401" s="152">
        <v>8</v>
      </c>
      <c r="I401" s="571"/>
      <c r="J401" s="573"/>
    </row>
    <row r="402" spans="1:10" ht="13.5" customHeight="1">
      <c r="A402" s="318"/>
      <c r="B402" s="72" t="s">
        <v>229</v>
      </c>
      <c r="C402" s="412">
        <f>SUM(D402+E402+F402+G402+H402)</f>
        <v>8</v>
      </c>
      <c r="D402" s="48"/>
      <c r="E402" s="158"/>
      <c r="F402" s="319"/>
      <c r="G402" s="320"/>
      <c r="H402" s="214">
        <v>8</v>
      </c>
      <c r="I402" s="572"/>
      <c r="J402" s="566"/>
    </row>
    <row r="403" spans="1:10" ht="30.75" customHeight="1">
      <c r="A403" s="4" t="s">
        <v>214</v>
      </c>
      <c r="B403" s="76" t="s">
        <v>359</v>
      </c>
      <c r="C403" s="55">
        <f>SUM(D403+E403+F403+G403+H403)</f>
        <v>2.3</v>
      </c>
      <c r="D403" s="55"/>
      <c r="E403" s="180"/>
      <c r="F403" s="180"/>
      <c r="G403" s="147">
        <f>SUM(G405+G406)</f>
        <v>1.5</v>
      </c>
      <c r="H403" s="147">
        <f>SUM(H405+H406)</f>
        <v>0.8</v>
      </c>
      <c r="I403" s="557" t="s">
        <v>379</v>
      </c>
      <c r="J403" s="558" t="s">
        <v>295</v>
      </c>
    </row>
    <row r="404" spans="1:10" ht="13.5" customHeight="1">
      <c r="A404" s="57"/>
      <c r="B404" s="74" t="s">
        <v>344</v>
      </c>
      <c r="C404" s="105"/>
      <c r="D404" s="18"/>
      <c r="E404" s="80"/>
      <c r="F404" s="80"/>
      <c r="G404" s="18"/>
      <c r="H404" s="18"/>
      <c r="I404" s="555"/>
      <c r="J404" s="530"/>
    </row>
    <row r="405" spans="1:10" ht="16.5" customHeight="1">
      <c r="A405" s="57"/>
      <c r="B405" s="78" t="s">
        <v>228</v>
      </c>
      <c r="C405" s="154">
        <f>SUM(D405+E405+F405+G405+H405)</f>
        <v>0</v>
      </c>
      <c r="D405" s="152"/>
      <c r="E405" s="177"/>
      <c r="F405" s="177"/>
      <c r="G405" s="29"/>
      <c r="H405" s="152"/>
      <c r="I405" s="555"/>
      <c r="J405" s="530"/>
    </row>
    <row r="406" spans="1:10" ht="16.5" customHeight="1">
      <c r="A406" s="463"/>
      <c r="B406" s="72" t="s">
        <v>229</v>
      </c>
      <c r="C406" s="42">
        <f>SUM(D406+E406+F406+G406+H406)</f>
        <v>2.3</v>
      </c>
      <c r="D406" s="20"/>
      <c r="E406" s="275"/>
      <c r="F406" s="275"/>
      <c r="G406" s="214">
        <v>1.5</v>
      </c>
      <c r="H406" s="214">
        <v>0.8</v>
      </c>
      <c r="I406" s="556"/>
      <c r="J406" s="531"/>
    </row>
    <row r="407" spans="1:10" ht="95.25" customHeight="1">
      <c r="A407" s="9" t="s">
        <v>215</v>
      </c>
      <c r="B407" s="65" t="s">
        <v>187</v>
      </c>
      <c r="C407" s="151">
        <f>SUM(D407+E407+F407+G407+H407)</f>
        <v>52.25</v>
      </c>
      <c r="D407" s="146">
        <f>SUM(D409)</f>
        <v>2.6</v>
      </c>
      <c r="E407" s="180">
        <f>SUM(E409)</f>
        <v>1.05</v>
      </c>
      <c r="F407" s="146">
        <f>SUM(F409)</f>
        <v>0</v>
      </c>
      <c r="G407" s="135">
        <f>SUM(G409)</f>
        <v>21.6</v>
      </c>
      <c r="H407" s="213">
        <f>SUM(H409)</f>
        <v>27</v>
      </c>
      <c r="I407" s="593" t="s">
        <v>395</v>
      </c>
      <c r="J407" s="536" t="s">
        <v>191</v>
      </c>
    </row>
    <row r="408" spans="1:10" ht="10.5" customHeight="1">
      <c r="A408" s="66"/>
      <c r="B408" s="195" t="s">
        <v>344</v>
      </c>
      <c r="C408" s="270"/>
      <c r="D408" s="373"/>
      <c r="E408" s="373"/>
      <c r="F408" s="373"/>
      <c r="G408" s="145"/>
      <c r="H408" s="132"/>
      <c r="I408" s="594"/>
      <c r="J408" s="534"/>
    </row>
    <row r="409" spans="1:10" ht="15" customHeight="1">
      <c r="A409" s="66"/>
      <c r="B409" s="78" t="s">
        <v>229</v>
      </c>
      <c r="C409" s="380">
        <f>SUM(D409+E409+F409+G409+H409)</f>
        <v>52.25</v>
      </c>
      <c r="D409" s="381">
        <f>SUM(D412+D411+D414+D413+D415+D416+D417+D418+D419)</f>
        <v>2.6</v>
      </c>
      <c r="E409" s="458">
        <f>SUM(E412+E411+E414+E413+E415+E416+E417+E418+E419)</f>
        <v>1.05</v>
      </c>
      <c r="F409" s="381">
        <f>SUM(F412+F411+F414+F413+F415+F416+F417+F418+F419)</f>
        <v>0</v>
      </c>
      <c r="G409" s="383">
        <f>SUM(G412+G411+G414+G413+G415+G416+G417+G418+G419)</f>
        <v>21.6</v>
      </c>
      <c r="H409" s="391">
        <f>SUM(H412+H411+H414+H413+H415+H416+H417+H418+H419)</f>
        <v>27</v>
      </c>
      <c r="I409" s="594"/>
      <c r="J409" s="534"/>
    </row>
    <row r="410" spans="1:10" ht="14.25" customHeight="1">
      <c r="A410" s="66"/>
      <c r="B410" s="71" t="s">
        <v>259</v>
      </c>
      <c r="C410" s="402"/>
      <c r="D410" s="96"/>
      <c r="E410" s="96"/>
      <c r="F410" s="96"/>
      <c r="G410" s="8"/>
      <c r="H410" s="12"/>
      <c r="I410" s="367"/>
      <c r="J410" s="367"/>
    </row>
    <row r="411" spans="1:10" ht="30.75" customHeight="1">
      <c r="A411" s="66"/>
      <c r="B411" s="71" t="s">
        <v>268</v>
      </c>
      <c r="C411" s="323">
        <f>SUM(D411+E411+F411+G411+H411)</f>
        <v>2</v>
      </c>
      <c r="D411" s="373">
        <v>1.1</v>
      </c>
      <c r="E411" s="177">
        <v>0.9</v>
      </c>
      <c r="F411" s="373"/>
      <c r="G411" s="145"/>
      <c r="H411" s="12"/>
      <c r="I411" s="367"/>
      <c r="J411" s="367" t="s">
        <v>262</v>
      </c>
    </row>
    <row r="412" spans="1:10" ht="30.75" customHeight="1">
      <c r="A412" s="66"/>
      <c r="B412" s="71" t="s">
        <v>284</v>
      </c>
      <c r="C412" s="323">
        <f>SUM(D412+E412+F412+G412+H412)</f>
        <v>9.8</v>
      </c>
      <c r="D412" s="80">
        <v>0.75</v>
      </c>
      <c r="E412" s="440">
        <v>0.05</v>
      </c>
      <c r="F412" s="373"/>
      <c r="G412" s="145">
        <v>5</v>
      </c>
      <c r="H412" s="132">
        <v>4</v>
      </c>
      <c r="I412" s="367"/>
      <c r="J412" s="367" t="s">
        <v>262</v>
      </c>
    </row>
    <row r="413" spans="1:10" ht="30.75" customHeight="1">
      <c r="A413" s="521"/>
      <c r="B413" s="465" t="s">
        <v>283</v>
      </c>
      <c r="C413" s="324">
        <f>SUM(D413+E413+F413+G413+H413)</f>
        <v>9.85</v>
      </c>
      <c r="D413" s="60">
        <v>0.75</v>
      </c>
      <c r="E413" s="155">
        <v>0.1</v>
      </c>
      <c r="F413" s="155"/>
      <c r="G413" s="131">
        <v>5</v>
      </c>
      <c r="H413" s="162">
        <v>4</v>
      </c>
      <c r="I413" s="522"/>
      <c r="J413" s="522" t="s">
        <v>262</v>
      </c>
    </row>
    <row r="414" spans="1:10" ht="33.75" customHeight="1">
      <c r="A414" s="207"/>
      <c r="B414" s="65" t="s">
        <v>269</v>
      </c>
      <c r="C414" s="523">
        <f>SUM(D414+E414+F414+G414+H414)</f>
        <v>9</v>
      </c>
      <c r="D414" s="182"/>
      <c r="E414" s="524"/>
      <c r="F414" s="524"/>
      <c r="G414" s="525">
        <v>4</v>
      </c>
      <c r="H414" s="205">
        <v>5</v>
      </c>
      <c r="I414" s="362"/>
      <c r="J414" s="362" t="s">
        <v>262</v>
      </c>
    </row>
    <row r="415" spans="1:10" ht="30.75" customHeight="1">
      <c r="A415" s="66"/>
      <c r="B415" s="71" t="s">
        <v>267</v>
      </c>
      <c r="C415" s="323">
        <f>SUM(D415+E415+F415+G415+H415)</f>
        <v>0</v>
      </c>
      <c r="D415" s="208"/>
      <c r="E415" s="373"/>
      <c r="F415" s="373"/>
      <c r="G415" s="145"/>
      <c r="H415" s="12"/>
      <c r="I415" s="367"/>
      <c r="J415" s="367" t="s">
        <v>262</v>
      </c>
    </row>
    <row r="416" spans="1:10" ht="30.75" customHeight="1">
      <c r="A416" s="316"/>
      <c r="B416" s="78" t="s">
        <v>184</v>
      </c>
      <c r="C416" s="323"/>
      <c r="D416" s="208"/>
      <c r="E416" s="373"/>
      <c r="F416" s="373"/>
      <c r="G416" s="152">
        <v>3</v>
      </c>
      <c r="H416" s="165">
        <v>4</v>
      </c>
      <c r="I416" s="321"/>
      <c r="J416" s="321" t="s">
        <v>262</v>
      </c>
    </row>
    <row r="417" spans="1:10" ht="36" customHeight="1">
      <c r="A417" s="316"/>
      <c r="B417" s="78" t="s">
        <v>183</v>
      </c>
      <c r="C417" s="323"/>
      <c r="D417" s="208"/>
      <c r="E417" s="373"/>
      <c r="F417" s="373"/>
      <c r="G417" s="152">
        <v>3</v>
      </c>
      <c r="H417" s="165">
        <v>4</v>
      </c>
      <c r="I417" s="321"/>
      <c r="J417" s="321" t="s">
        <v>262</v>
      </c>
    </row>
    <row r="418" spans="1:10" ht="33.75" customHeight="1">
      <c r="A418" s="316"/>
      <c r="B418" s="78" t="s">
        <v>185</v>
      </c>
      <c r="C418" s="323"/>
      <c r="D418" s="208"/>
      <c r="E418" s="373"/>
      <c r="F418" s="373"/>
      <c r="G418" s="152">
        <v>0.8</v>
      </c>
      <c r="H418" s="165">
        <v>3</v>
      </c>
      <c r="I418" s="321"/>
      <c r="J418" s="321" t="s">
        <v>262</v>
      </c>
    </row>
    <row r="419" spans="1:10" ht="34.5" customHeight="1">
      <c r="A419" s="316"/>
      <c r="B419" s="78" t="s">
        <v>186</v>
      </c>
      <c r="C419" s="323"/>
      <c r="D419" s="208"/>
      <c r="E419" s="373"/>
      <c r="F419" s="373"/>
      <c r="G419" s="152">
        <v>0.8</v>
      </c>
      <c r="H419" s="165">
        <v>3</v>
      </c>
      <c r="I419" s="321"/>
      <c r="J419" s="321" t="s">
        <v>262</v>
      </c>
    </row>
    <row r="420" spans="1:10" ht="51.75" customHeight="1">
      <c r="A420" s="9" t="s">
        <v>216</v>
      </c>
      <c r="B420" s="79" t="s">
        <v>192</v>
      </c>
      <c r="C420" s="151">
        <f>SUM(D420+E420+F420+G420+H420)</f>
        <v>3.55</v>
      </c>
      <c r="D420" s="146"/>
      <c r="E420" s="146">
        <f>SUM(E422)</f>
        <v>1.1</v>
      </c>
      <c r="F420" s="146">
        <f>SUM(F422)</f>
        <v>0.8999999999999999</v>
      </c>
      <c r="G420" s="147">
        <f>SUM(G422)</f>
        <v>1</v>
      </c>
      <c r="H420" s="171">
        <f>SUM(H422)</f>
        <v>0.55</v>
      </c>
      <c r="I420" s="595" t="s">
        <v>395</v>
      </c>
      <c r="J420" s="567" t="s">
        <v>144</v>
      </c>
    </row>
    <row r="421" spans="1:10" ht="12" customHeight="1">
      <c r="A421" s="316"/>
      <c r="B421" s="322" t="s">
        <v>344</v>
      </c>
      <c r="C421" s="270"/>
      <c r="D421" s="373"/>
      <c r="E421" s="373"/>
      <c r="F421" s="373"/>
      <c r="G421" s="152"/>
      <c r="H421" s="165"/>
      <c r="I421" s="574"/>
      <c r="J421" s="568"/>
    </row>
    <row r="422" spans="1:10" ht="16.5" customHeight="1">
      <c r="A422" s="316"/>
      <c r="B422" s="78" t="s">
        <v>229</v>
      </c>
      <c r="C422" s="380">
        <f>SUM(D422+E422+F422+G422+H422)</f>
        <v>3.55</v>
      </c>
      <c r="D422" s="381"/>
      <c r="E422" s="381">
        <f>SUM(E424+E425+E426+E427+E428)</f>
        <v>1.1</v>
      </c>
      <c r="F422" s="381">
        <f>SUM(F424+F425+F426+F427+F428)</f>
        <v>0.8999999999999999</v>
      </c>
      <c r="G422" s="527">
        <f>SUM(G424+G425+G426+G427+G428)</f>
        <v>1</v>
      </c>
      <c r="H422" s="526">
        <f>SUM(H424+H425+H426+H427+H428)</f>
        <v>0.55</v>
      </c>
      <c r="I422" s="574"/>
      <c r="J422" s="568"/>
    </row>
    <row r="423" spans="1:10" ht="14.25" customHeight="1">
      <c r="A423" s="316"/>
      <c r="B423" s="78" t="s">
        <v>259</v>
      </c>
      <c r="C423" s="323"/>
      <c r="D423" s="208"/>
      <c r="E423" s="373"/>
      <c r="F423" s="373"/>
      <c r="G423" s="152"/>
      <c r="H423" s="106"/>
      <c r="I423" s="321"/>
      <c r="J423" s="321"/>
    </row>
    <row r="424" spans="1:10" ht="36" customHeight="1">
      <c r="A424" s="316"/>
      <c r="B424" s="78" t="s">
        <v>130</v>
      </c>
      <c r="C424" s="380">
        <f aca="true" t="shared" si="3" ref="C424:C429">SUM(D424+E424+F424+G424+H424)</f>
        <v>1.6500000000000001</v>
      </c>
      <c r="D424" s="208"/>
      <c r="E424" s="373">
        <v>0.3</v>
      </c>
      <c r="F424" s="373">
        <v>0.3</v>
      </c>
      <c r="G424" s="152">
        <v>0.5</v>
      </c>
      <c r="H424" s="106">
        <v>0.55</v>
      </c>
      <c r="I424" s="321"/>
      <c r="J424" s="321" t="s">
        <v>145</v>
      </c>
    </row>
    <row r="425" spans="1:10" ht="36.75" customHeight="1">
      <c r="A425" s="316"/>
      <c r="B425" s="78" t="s">
        <v>131</v>
      </c>
      <c r="C425" s="380">
        <f t="shared" si="3"/>
        <v>0.8</v>
      </c>
      <c r="D425" s="208"/>
      <c r="E425" s="373">
        <v>0.8</v>
      </c>
      <c r="F425" s="373"/>
      <c r="G425" s="152"/>
      <c r="H425" s="106"/>
      <c r="I425" s="321"/>
      <c r="J425" s="321" t="s">
        <v>145</v>
      </c>
    </row>
    <row r="426" spans="1:10" ht="33" customHeight="1">
      <c r="A426" s="316"/>
      <c r="B426" s="78" t="s">
        <v>132</v>
      </c>
      <c r="C426" s="380">
        <f t="shared" si="3"/>
        <v>0.3</v>
      </c>
      <c r="D426" s="208"/>
      <c r="E426" s="373"/>
      <c r="F426" s="373">
        <v>0.3</v>
      </c>
      <c r="G426" s="152"/>
      <c r="H426" s="106"/>
      <c r="I426" s="321"/>
      <c r="J426" s="321" t="s">
        <v>146</v>
      </c>
    </row>
    <row r="427" spans="1:10" ht="45" customHeight="1">
      <c r="A427" s="316"/>
      <c r="B427" s="78" t="s">
        <v>133</v>
      </c>
      <c r="C427" s="380">
        <f t="shared" si="3"/>
        <v>0.3</v>
      </c>
      <c r="D427" s="208"/>
      <c r="E427" s="373"/>
      <c r="F427" s="373">
        <v>0.3</v>
      </c>
      <c r="G427" s="152"/>
      <c r="H427" s="106"/>
      <c r="I427" s="321"/>
      <c r="J427" s="321" t="s">
        <v>146</v>
      </c>
    </row>
    <row r="428" spans="1:10" ht="30.75" customHeight="1">
      <c r="A428" s="318"/>
      <c r="B428" s="72" t="s">
        <v>143</v>
      </c>
      <c r="C428" s="334">
        <f t="shared" si="3"/>
        <v>0.5</v>
      </c>
      <c r="D428" s="206"/>
      <c r="E428" s="155"/>
      <c r="F428" s="155"/>
      <c r="G428" s="214">
        <v>0.5</v>
      </c>
      <c r="H428" s="140"/>
      <c r="I428" s="314"/>
      <c r="J428" s="314" t="s">
        <v>146</v>
      </c>
    </row>
    <row r="429" spans="1:10" ht="30.75" customHeight="1">
      <c r="A429" s="18" t="s">
        <v>217</v>
      </c>
      <c r="B429" s="78" t="s">
        <v>314</v>
      </c>
      <c r="C429" s="64">
        <f t="shared" si="3"/>
        <v>34.775999999999996</v>
      </c>
      <c r="D429" s="96">
        <f>SUM(D431)</f>
        <v>11.675999999999998</v>
      </c>
      <c r="E429" s="64">
        <f>SUM(E431)</f>
        <v>11.55</v>
      </c>
      <c r="F429" s="402">
        <f>SUM(F431)</f>
        <v>11.55</v>
      </c>
      <c r="G429" s="18"/>
      <c r="H429" s="106"/>
      <c r="I429" s="571" t="s">
        <v>396</v>
      </c>
      <c r="J429" s="573" t="s">
        <v>300</v>
      </c>
    </row>
    <row r="430" spans="1:10" ht="15" customHeight="1">
      <c r="A430" s="105"/>
      <c r="B430" s="78" t="s">
        <v>232</v>
      </c>
      <c r="C430" s="41"/>
      <c r="D430" s="80"/>
      <c r="E430" s="18"/>
      <c r="F430" s="19"/>
      <c r="G430" s="18"/>
      <c r="H430" s="106"/>
      <c r="I430" s="571"/>
      <c r="J430" s="573"/>
    </row>
    <row r="431" spans="1:10" ht="14.25" customHeight="1">
      <c r="A431" s="105"/>
      <c r="B431" s="78" t="s">
        <v>221</v>
      </c>
      <c r="C431" s="41">
        <f>SUM(D431+E431+F431+G431+H431)</f>
        <v>34.775999999999996</v>
      </c>
      <c r="D431" s="80">
        <f>SUM(D433+D434+D435)</f>
        <v>11.675999999999998</v>
      </c>
      <c r="E431" s="80">
        <f>SUM(E433+E434+E435)</f>
        <v>11.55</v>
      </c>
      <c r="F431" s="80">
        <f>SUM(F433+F434+F435)</f>
        <v>11.55</v>
      </c>
      <c r="G431" s="18"/>
      <c r="H431" s="106"/>
      <c r="I431" s="571"/>
      <c r="J431" s="573"/>
    </row>
    <row r="432" spans="1:10" ht="14.25" customHeight="1">
      <c r="A432" s="105"/>
      <c r="B432" s="78" t="s">
        <v>259</v>
      </c>
      <c r="C432" s="41"/>
      <c r="D432" s="80"/>
      <c r="E432" s="18"/>
      <c r="F432" s="19"/>
      <c r="G432" s="18"/>
      <c r="H432" s="106"/>
      <c r="I432" s="18"/>
      <c r="J432" s="573"/>
    </row>
    <row r="433" spans="1:10" ht="30" customHeight="1">
      <c r="A433" s="105"/>
      <c r="B433" s="78" t="s">
        <v>324</v>
      </c>
      <c r="C433" s="41">
        <f>SUM(D433+E433+F433+G433+H433)</f>
        <v>0.536</v>
      </c>
      <c r="D433" s="46">
        <v>0.536</v>
      </c>
      <c r="E433" s="41"/>
      <c r="F433" s="44"/>
      <c r="G433" s="41"/>
      <c r="H433" s="47"/>
      <c r="I433" s="18"/>
      <c r="J433" s="573"/>
    </row>
    <row r="434" spans="1:10" ht="30" customHeight="1">
      <c r="A434" s="105"/>
      <c r="B434" s="78" t="s">
        <v>325</v>
      </c>
      <c r="C434" s="41">
        <f>SUM(D434+E434+F434+G434+H434)</f>
        <v>27.34</v>
      </c>
      <c r="D434" s="46">
        <v>8.84</v>
      </c>
      <c r="E434" s="41">
        <v>9.25</v>
      </c>
      <c r="F434" s="44">
        <v>9.25</v>
      </c>
      <c r="G434" s="41"/>
      <c r="H434" s="47"/>
      <c r="I434" s="18"/>
      <c r="J434" s="78"/>
    </row>
    <row r="435" spans="1:10" ht="30.75" customHeight="1">
      <c r="A435" s="105"/>
      <c r="B435" s="78" t="s">
        <v>326</v>
      </c>
      <c r="C435" s="38">
        <f>SUM(D435+E435+F435+G435+H435)</f>
        <v>6.8999999999999995</v>
      </c>
      <c r="D435" s="46">
        <v>2.3</v>
      </c>
      <c r="E435" s="41">
        <v>2.3</v>
      </c>
      <c r="F435" s="44">
        <v>2.3</v>
      </c>
      <c r="G435" s="41"/>
      <c r="H435" s="47"/>
      <c r="I435" s="18"/>
      <c r="J435" s="78"/>
    </row>
    <row r="436" spans="1:10" ht="46.5" customHeight="1">
      <c r="A436" s="182" t="s">
        <v>218</v>
      </c>
      <c r="B436" s="227" t="s">
        <v>315</v>
      </c>
      <c r="C436" s="335">
        <f>SUM(D436+E436+F436+G436+H436)</f>
        <v>2.8729999999999998</v>
      </c>
      <c r="D436" s="335">
        <f>SUM(D438)</f>
        <v>2.8729999999999998</v>
      </c>
      <c r="E436" s="335"/>
      <c r="F436" s="331"/>
      <c r="G436" s="356"/>
      <c r="H436" s="356"/>
      <c r="I436" s="595" t="s">
        <v>395</v>
      </c>
      <c r="J436" s="567" t="s">
        <v>332</v>
      </c>
    </row>
    <row r="437" spans="1:10" ht="15.75" customHeight="1">
      <c r="A437" s="316"/>
      <c r="B437" s="74" t="s">
        <v>344</v>
      </c>
      <c r="C437" s="46"/>
      <c r="D437" s="46"/>
      <c r="E437" s="46"/>
      <c r="F437" s="41"/>
      <c r="G437" s="47"/>
      <c r="H437" s="47"/>
      <c r="I437" s="574"/>
      <c r="J437" s="568"/>
    </row>
    <row r="438" spans="1:10" ht="15.75" customHeight="1">
      <c r="A438" s="316"/>
      <c r="B438" s="121" t="s">
        <v>228</v>
      </c>
      <c r="C438" s="80">
        <f aca="true" t="shared" si="4" ref="C438:C445">SUM(D438+E438+F438+G438+H438)</f>
        <v>2.8729999999999998</v>
      </c>
      <c r="D438" s="80">
        <f>SUM(D440+D441+D442+D443+D444+D445+D447)</f>
        <v>2.8729999999999998</v>
      </c>
      <c r="E438" s="80"/>
      <c r="F438" s="18"/>
      <c r="G438" s="106"/>
      <c r="H438" s="106"/>
      <c r="I438" s="574"/>
      <c r="J438" s="568"/>
    </row>
    <row r="439" spans="1:10" ht="21" customHeight="1">
      <c r="A439" s="316"/>
      <c r="B439" s="121" t="s">
        <v>340</v>
      </c>
      <c r="C439" s="46"/>
      <c r="D439" s="46"/>
      <c r="E439" s="46"/>
      <c r="F439" s="41"/>
      <c r="G439" s="47"/>
      <c r="H439" s="47"/>
      <c r="I439" s="106"/>
      <c r="J439" s="102"/>
    </row>
    <row r="440" spans="1:10" ht="46.5" customHeight="1">
      <c r="A440" s="316"/>
      <c r="B440" s="121" t="s">
        <v>328</v>
      </c>
      <c r="C440" s="156">
        <f t="shared" si="4"/>
        <v>0.177</v>
      </c>
      <c r="D440" s="156">
        <v>0.177</v>
      </c>
      <c r="E440" s="156"/>
      <c r="F440" s="86"/>
      <c r="G440" s="357"/>
      <c r="H440" s="357"/>
      <c r="I440" s="106"/>
      <c r="J440" s="102"/>
    </row>
    <row r="441" spans="1:10" ht="14.25" customHeight="1">
      <c r="A441" s="316"/>
      <c r="B441" s="121" t="s">
        <v>339</v>
      </c>
      <c r="C441" s="46">
        <f t="shared" si="4"/>
        <v>0.074</v>
      </c>
      <c r="D441" s="46">
        <v>0.074</v>
      </c>
      <c r="E441" s="46"/>
      <c r="F441" s="41"/>
      <c r="G441" s="47"/>
      <c r="H441" s="47"/>
      <c r="I441" s="106"/>
      <c r="J441" s="102"/>
    </row>
    <row r="442" spans="1:10" ht="14.25" customHeight="1">
      <c r="A442" s="316"/>
      <c r="B442" s="121" t="s">
        <v>329</v>
      </c>
      <c r="C442" s="46">
        <f t="shared" si="4"/>
        <v>1.06</v>
      </c>
      <c r="D442" s="46">
        <v>1.06</v>
      </c>
      <c r="E442" s="46"/>
      <c r="F442" s="41"/>
      <c r="G442" s="47"/>
      <c r="H442" s="47"/>
      <c r="I442" s="106"/>
      <c r="J442" s="102"/>
    </row>
    <row r="443" spans="1:10" ht="12.75" customHeight="1">
      <c r="A443" s="316"/>
      <c r="B443" s="121" t="s">
        <v>330</v>
      </c>
      <c r="C443" s="46">
        <f t="shared" si="4"/>
        <v>0.192</v>
      </c>
      <c r="D443" s="80">
        <v>0.192</v>
      </c>
      <c r="E443" s="80"/>
      <c r="F443" s="18"/>
      <c r="G443" s="106"/>
      <c r="H443" s="106"/>
      <c r="I443" s="106"/>
      <c r="J443" s="102"/>
    </row>
    <row r="444" spans="1:10" ht="61.5" customHeight="1">
      <c r="A444" s="316"/>
      <c r="B444" s="121" t="s">
        <v>337</v>
      </c>
      <c r="C444" s="46">
        <f t="shared" si="4"/>
        <v>0.24</v>
      </c>
      <c r="D444" s="46">
        <v>0.24</v>
      </c>
      <c r="E444" s="46"/>
      <c r="F444" s="41"/>
      <c r="G444" s="47"/>
      <c r="H444" s="47"/>
      <c r="I444" s="47"/>
      <c r="J444" s="102"/>
    </row>
    <row r="445" spans="1:10" ht="29.25" customHeight="1">
      <c r="A445" s="316"/>
      <c r="B445" s="121" t="s">
        <v>372</v>
      </c>
      <c r="C445" s="46">
        <f t="shared" si="4"/>
        <v>0.686</v>
      </c>
      <c r="D445" s="46">
        <v>0.686</v>
      </c>
      <c r="E445" s="46"/>
      <c r="F445" s="41"/>
      <c r="G445" s="47"/>
      <c r="H445" s="47"/>
      <c r="I445" s="47"/>
      <c r="J445" s="102"/>
    </row>
    <row r="446" spans="1:10" ht="46.5" customHeight="1">
      <c r="A446" s="318"/>
      <c r="B446" s="120" t="s">
        <v>331</v>
      </c>
      <c r="C446" s="48"/>
      <c r="D446" s="48"/>
      <c r="E446" s="48"/>
      <c r="F446" s="42"/>
      <c r="G446" s="49"/>
      <c r="H446" s="49"/>
      <c r="I446" s="49"/>
      <c r="J446" s="103"/>
    </row>
    <row r="447" spans="1:10" ht="62.25" customHeight="1">
      <c r="A447" s="318"/>
      <c r="B447" s="72" t="s">
        <v>338</v>
      </c>
      <c r="C447" s="45">
        <f>SUM(D447+E447+F447+G447+H447)</f>
        <v>0.444</v>
      </c>
      <c r="D447" s="48">
        <v>0.444</v>
      </c>
      <c r="E447" s="48"/>
      <c r="F447" s="48"/>
      <c r="G447" s="42"/>
      <c r="H447" s="49"/>
      <c r="I447" s="49"/>
      <c r="J447" s="72"/>
    </row>
    <row r="448" spans="1:10" ht="94.5" customHeight="1">
      <c r="A448" s="18" t="s">
        <v>219</v>
      </c>
      <c r="B448" s="121" t="s">
        <v>316</v>
      </c>
      <c r="C448" s="112">
        <f>SUM(D448+E448+F448+G448+H448)</f>
        <v>24.534999999999997</v>
      </c>
      <c r="D448" s="311"/>
      <c r="E448" s="311">
        <f>SUM(E450+E451)</f>
        <v>7.827</v>
      </c>
      <c r="F448" s="311">
        <f>SUM(F450+F451)</f>
        <v>16.708</v>
      </c>
      <c r="G448" s="311"/>
      <c r="H448" s="311"/>
      <c r="I448" s="571" t="s">
        <v>395</v>
      </c>
      <c r="J448" s="573" t="s">
        <v>227</v>
      </c>
    </row>
    <row r="449" spans="1:10" ht="14.25" customHeight="1">
      <c r="A449" s="81"/>
      <c r="B449" s="190" t="s">
        <v>344</v>
      </c>
      <c r="C449" s="41"/>
      <c r="D449" s="44"/>
      <c r="E449" s="46"/>
      <c r="F449" s="41"/>
      <c r="G449" s="46"/>
      <c r="H449" s="46"/>
      <c r="I449" s="571"/>
      <c r="J449" s="573"/>
    </row>
    <row r="450" spans="1:10" ht="18" customHeight="1">
      <c r="A450" s="81"/>
      <c r="B450" s="384" t="s">
        <v>228</v>
      </c>
      <c r="C450" s="86">
        <f>SUM(D450+E450+F450+G450+H450)</f>
        <v>4.666</v>
      </c>
      <c r="D450" s="44"/>
      <c r="E450" s="156">
        <v>2.398</v>
      </c>
      <c r="F450" s="86">
        <v>2.268</v>
      </c>
      <c r="G450" s="46"/>
      <c r="H450" s="46"/>
      <c r="I450" s="571"/>
      <c r="J450" s="573"/>
    </row>
    <row r="451" spans="1:10" ht="31.5" customHeight="1">
      <c r="A451" s="90"/>
      <c r="B451" s="120" t="s">
        <v>229</v>
      </c>
      <c r="C451" s="20">
        <f>SUM(D451+E451+F451+G451+H451)</f>
        <v>19.869</v>
      </c>
      <c r="D451" s="24"/>
      <c r="E451" s="60">
        <v>5.429</v>
      </c>
      <c r="F451" s="20">
        <v>14.44</v>
      </c>
      <c r="G451" s="60"/>
      <c r="H451" s="161"/>
      <c r="I451" s="572"/>
      <c r="J451" s="566"/>
    </row>
    <row r="452" spans="1:10" ht="126.75" customHeight="1">
      <c r="A452" s="16" t="s">
        <v>220</v>
      </c>
      <c r="B452" s="107" t="s">
        <v>368</v>
      </c>
      <c r="C452" s="147">
        <f>SUM(D452+E452+F452+G452+H452)</f>
        <v>1.95</v>
      </c>
      <c r="D452" s="215">
        <f>SUM(D454)</f>
        <v>0.95</v>
      </c>
      <c r="E452" s="147">
        <f>SUM(E454)</f>
        <v>1</v>
      </c>
      <c r="F452" s="163"/>
      <c r="G452" s="164"/>
      <c r="H452" s="163"/>
      <c r="I452" s="570" t="s">
        <v>395</v>
      </c>
      <c r="J452" s="565" t="s">
        <v>296</v>
      </c>
    </row>
    <row r="453" spans="1:10" ht="13.5" customHeight="1">
      <c r="A453" s="105"/>
      <c r="B453" s="74" t="s">
        <v>344</v>
      </c>
      <c r="C453" s="41"/>
      <c r="D453" s="44"/>
      <c r="E453" s="41"/>
      <c r="F453" s="44"/>
      <c r="G453" s="41"/>
      <c r="H453" s="44"/>
      <c r="I453" s="571"/>
      <c r="J453" s="573"/>
    </row>
    <row r="454" spans="1:10" ht="13.5" customHeight="1">
      <c r="A454" s="394"/>
      <c r="B454" s="103" t="s">
        <v>228</v>
      </c>
      <c r="C454" s="412">
        <f>SUM(D454+E454+F454+G454+H454)</f>
        <v>1.95</v>
      </c>
      <c r="D454" s="45">
        <v>0.95</v>
      </c>
      <c r="E454" s="412">
        <v>1</v>
      </c>
      <c r="F454" s="45"/>
      <c r="G454" s="42"/>
      <c r="H454" s="45"/>
      <c r="I454" s="572"/>
      <c r="J454" s="566"/>
    </row>
    <row r="455" spans="1:10" ht="129" customHeight="1">
      <c r="A455" s="182" t="s">
        <v>230</v>
      </c>
      <c r="B455" s="79" t="s">
        <v>317</v>
      </c>
      <c r="C455" s="304">
        <f>SUM(D455+E455+F455+G455+H455)</f>
        <v>15.732999999999999</v>
      </c>
      <c r="D455" s="293"/>
      <c r="E455" s="293">
        <f>SUM(E457+E458)</f>
        <v>7.516</v>
      </c>
      <c r="F455" s="293">
        <f>SUM(F457+F458)</f>
        <v>8.216999999999999</v>
      </c>
      <c r="G455" s="277"/>
      <c r="H455" s="342"/>
      <c r="I455" s="596" t="s">
        <v>395</v>
      </c>
      <c r="J455" s="565" t="s">
        <v>172</v>
      </c>
    </row>
    <row r="456" spans="1:10" ht="15" customHeight="1">
      <c r="A456" s="316"/>
      <c r="B456" s="189" t="s">
        <v>344</v>
      </c>
      <c r="C456" s="41"/>
      <c r="D456" s="46"/>
      <c r="E456" s="46"/>
      <c r="F456" s="46"/>
      <c r="G456" s="41"/>
      <c r="H456" s="47"/>
      <c r="I456" s="560"/>
      <c r="J456" s="573"/>
    </row>
    <row r="457" spans="1:10" ht="14.25" customHeight="1">
      <c r="A457" s="316"/>
      <c r="B457" s="78" t="s">
        <v>228</v>
      </c>
      <c r="C457" s="160">
        <f>SUM(D457+E457+F457+G457+H457)</f>
        <v>9.233</v>
      </c>
      <c r="D457" s="156"/>
      <c r="E457" s="157">
        <v>4.516</v>
      </c>
      <c r="F457" s="157">
        <v>4.717</v>
      </c>
      <c r="G457" s="86"/>
      <c r="H457" s="357"/>
      <c r="I457" s="560"/>
      <c r="J457" s="573"/>
    </row>
    <row r="458" spans="1:10" ht="15" customHeight="1">
      <c r="A458" s="316"/>
      <c r="B458" s="78" t="s">
        <v>229</v>
      </c>
      <c r="C458" s="86">
        <f>SUM(D458+E458+F458+G458+H458)</f>
        <v>6.5</v>
      </c>
      <c r="D458" s="156"/>
      <c r="E458" s="156">
        <v>3</v>
      </c>
      <c r="F458" s="156">
        <v>3.5</v>
      </c>
      <c r="G458" s="86"/>
      <c r="H458" s="357"/>
      <c r="I458" s="19"/>
      <c r="J458" s="573"/>
    </row>
    <row r="459" spans="1:10" ht="14.25" customHeight="1">
      <c r="A459" s="318"/>
      <c r="B459" s="72" t="s">
        <v>318</v>
      </c>
      <c r="C459" s="417">
        <f>SUM(D459+E459+F459+G459+H459)</f>
        <v>2.392</v>
      </c>
      <c r="D459" s="161"/>
      <c r="E459" s="161">
        <v>0.92</v>
      </c>
      <c r="F459" s="161">
        <v>1.472</v>
      </c>
      <c r="G459" s="110"/>
      <c r="H459" s="358"/>
      <c r="I459" s="24"/>
      <c r="J459" s="72"/>
    </row>
    <row r="460" spans="1:10" ht="15" customHeight="1">
      <c r="A460" s="605" t="s">
        <v>60</v>
      </c>
      <c r="B460" s="606"/>
      <c r="C460" s="606"/>
      <c r="D460" s="606"/>
      <c r="E460" s="606"/>
      <c r="F460" s="606"/>
      <c r="G460" s="606"/>
      <c r="H460" s="606"/>
      <c r="I460" s="606"/>
      <c r="J460" s="607"/>
    </row>
    <row r="461" spans="1:10" ht="30.75" customHeight="1">
      <c r="A461" s="16" t="s">
        <v>211</v>
      </c>
      <c r="B461" s="79" t="s">
        <v>370</v>
      </c>
      <c r="C461" s="459">
        <f>SUM(D461+E461+F461+G461+H461)</f>
        <v>29.189999999999998</v>
      </c>
      <c r="D461" s="146">
        <f>SUM(D463+D464)</f>
        <v>3.8</v>
      </c>
      <c r="E461" s="274">
        <f>SUM(E463+E464)</f>
        <v>1.39</v>
      </c>
      <c r="F461" s="147"/>
      <c r="G461" s="147">
        <f>SUM(G463+G464)</f>
        <v>12</v>
      </c>
      <c r="H461" s="147">
        <f>SUM(H463+H464)</f>
        <v>12</v>
      </c>
      <c r="I461" s="563" t="s">
        <v>397</v>
      </c>
      <c r="J461" s="565" t="s">
        <v>322</v>
      </c>
    </row>
    <row r="462" spans="1:10" ht="14.25" customHeight="1">
      <c r="A462" s="18"/>
      <c r="B462" s="78" t="s">
        <v>344</v>
      </c>
      <c r="C462" s="415"/>
      <c r="D462" s="46"/>
      <c r="E462" s="295"/>
      <c r="F462" s="41"/>
      <c r="G462" s="47"/>
      <c r="H462" s="47"/>
      <c r="I462" s="571"/>
      <c r="J462" s="573"/>
    </row>
    <row r="463" spans="1:10" ht="14.25" customHeight="1">
      <c r="A463" s="18"/>
      <c r="B463" s="78" t="s">
        <v>228</v>
      </c>
      <c r="C463" s="415">
        <f>SUM(D463+E463+F463+G463+H463)</f>
        <v>13.9</v>
      </c>
      <c r="D463" s="148">
        <v>1.9</v>
      </c>
      <c r="E463" s="295"/>
      <c r="F463" s="416"/>
      <c r="G463" s="376">
        <v>6</v>
      </c>
      <c r="H463" s="376">
        <v>6</v>
      </c>
      <c r="I463" s="571"/>
      <c r="J463" s="573"/>
    </row>
    <row r="464" spans="1:10" ht="48.75" customHeight="1">
      <c r="A464" s="20"/>
      <c r="B464" s="72" t="s">
        <v>229</v>
      </c>
      <c r="C464" s="370">
        <f>SUM(D464+E464+F464+G464+H464)</f>
        <v>15.29</v>
      </c>
      <c r="D464" s="155">
        <v>1.9</v>
      </c>
      <c r="E464" s="460">
        <v>1.39</v>
      </c>
      <c r="F464" s="461"/>
      <c r="G464" s="271">
        <v>6</v>
      </c>
      <c r="H464" s="271">
        <v>6</v>
      </c>
      <c r="I464" s="572"/>
      <c r="J464" s="566"/>
    </row>
    <row r="465" spans="1:10" ht="62.25" customHeight="1">
      <c r="A465" s="16" t="s">
        <v>213</v>
      </c>
      <c r="B465" s="227" t="s">
        <v>258</v>
      </c>
      <c r="C465" s="304">
        <f>SUM(D465+E465+F465+G465+H465)</f>
        <v>8.128</v>
      </c>
      <c r="D465" s="277">
        <f>SUM(D467+D468)</f>
        <v>1.335</v>
      </c>
      <c r="E465" s="277">
        <f>SUM(E467+E468)</f>
        <v>0.224</v>
      </c>
      <c r="F465" s="292">
        <f>SUM(F467+F468)</f>
        <v>6.569</v>
      </c>
      <c r="G465" s="43"/>
      <c r="H465" s="193"/>
      <c r="I465" s="563" t="s">
        <v>393</v>
      </c>
      <c r="J465" s="565" t="s">
        <v>297</v>
      </c>
    </row>
    <row r="466" spans="1:10" ht="12" customHeight="1">
      <c r="A466" s="18"/>
      <c r="B466" s="190" t="s">
        <v>344</v>
      </c>
      <c r="C466" s="41"/>
      <c r="D466" s="44"/>
      <c r="E466" s="41"/>
      <c r="F466" s="44"/>
      <c r="G466" s="41"/>
      <c r="H466" s="46"/>
      <c r="I466" s="571"/>
      <c r="J466" s="573"/>
    </row>
    <row r="467" spans="1:10" ht="14.25" customHeight="1">
      <c r="A467" s="18"/>
      <c r="B467" s="190" t="s">
        <v>228</v>
      </c>
      <c r="C467" s="18">
        <f>SUM(D467+E467+F467+G467+H467)</f>
        <v>1.793</v>
      </c>
      <c r="D467" s="44">
        <v>1.335</v>
      </c>
      <c r="E467" s="41">
        <v>0.164</v>
      </c>
      <c r="F467" s="44">
        <v>0.294</v>
      </c>
      <c r="G467" s="41"/>
      <c r="H467" s="46"/>
      <c r="I467" s="571"/>
      <c r="J467" s="573"/>
    </row>
    <row r="468" spans="1:10" ht="24" customHeight="1">
      <c r="A468" s="20"/>
      <c r="B468" s="120" t="s">
        <v>229</v>
      </c>
      <c r="C468" s="20">
        <f>SUM(D468+E468+F468+G468+H468)</f>
        <v>6.335</v>
      </c>
      <c r="D468" s="24"/>
      <c r="E468" s="20">
        <v>0.06</v>
      </c>
      <c r="F468" s="24">
        <v>6.275</v>
      </c>
      <c r="G468" s="42"/>
      <c r="H468" s="48"/>
      <c r="I468" s="572"/>
      <c r="J468" s="566"/>
    </row>
    <row r="469" spans="1:10" ht="48.75" customHeight="1">
      <c r="A469" s="16" t="s">
        <v>214</v>
      </c>
      <c r="B469" s="79" t="s">
        <v>257</v>
      </c>
      <c r="C469" s="112">
        <f>SUM(D469+E469+F469+G469+H469)</f>
        <v>0.74</v>
      </c>
      <c r="D469" s="293"/>
      <c r="E469" s="293">
        <f>SUM(E471)</f>
        <v>0.74</v>
      </c>
      <c r="F469" s="293"/>
      <c r="G469" s="293"/>
      <c r="H469" s="293"/>
      <c r="I469" s="563" t="s">
        <v>393</v>
      </c>
      <c r="J469" s="565" t="s">
        <v>59</v>
      </c>
    </row>
    <row r="470" spans="1:10" ht="12.75" customHeight="1">
      <c r="A470" s="18"/>
      <c r="B470" s="189" t="s">
        <v>344</v>
      </c>
      <c r="C470" s="41"/>
      <c r="D470" s="41"/>
      <c r="E470" s="44"/>
      <c r="F470" s="41"/>
      <c r="G470" s="44"/>
      <c r="H470" s="46"/>
      <c r="I470" s="571"/>
      <c r="J470" s="608"/>
    </row>
    <row r="471" spans="1:10" ht="16.5" customHeight="1">
      <c r="A471" s="20"/>
      <c r="B471" s="72" t="s">
        <v>229</v>
      </c>
      <c r="C471" s="110">
        <f>SUM(D471+E471+F471+G471+H471)</f>
        <v>1.3900000000000001</v>
      </c>
      <c r="D471" s="110">
        <v>0.65</v>
      </c>
      <c r="E471" s="325">
        <v>0.74</v>
      </c>
      <c r="F471" s="42"/>
      <c r="G471" s="45"/>
      <c r="H471" s="48"/>
      <c r="I471" s="572"/>
      <c r="J471" s="609"/>
    </row>
    <row r="472" spans="1:10" ht="15" customHeight="1">
      <c r="A472" s="600" t="s">
        <v>61</v>
      </c>
      <c r="B472" s="601"/>
      <c r="C472" s="601"/>
      <c r="D472" s="601"/>
      <c r="E472" s="601"/>
      <c r="F472" s="601"/>
      <c r="G472" s="601"/>
      <c r="H472" s="601"/>
      <c r="I472" s="601"/>
      <c r="J472" s="602"/>
    </row>
    <row r="473" spans="1:10" ht="64.5" customHeight="1">
      <c r="A473" s="16" t="s">
        <v>211</v>
      </c>
      <c r="B473" s="79" t="s">
        <v>298</v>
      </c>
      <c r="C473" s="54">
        <f>SUM(D473+E473+F473+G473+H473)</f>
        <v>59.94</v>
      </c>
      <c r="D473" s="166"/>
      <c r="E473" s="166">
        <f>SUM(E475)</f>
        <v>12</v>
      </c>
      <c r="F473" s="166">
        <f>SUM(F475)</f>
        <v>10</v>
      </c>
      <c r="G473" s="336">
        <f>SUM(G475)</f>
        <v>37.94</v>
      </c>
      <c r="H473" s="111"/>
      <c r="I473" s="570" t="s">
        <v>336</v>
      </c>
      <c r="J473" s="565" t="s">
        <v>342</v>
      </c>
    </row>
    <row r="474" spans="1:10" ht="14.25" customHeight="1">
      <c r="A474" s="112"/>
      <c r="B474" s="71" t="s">
        <v>344</v>
      </c>
      <c r="C474" s="113"/>
      <c r="D474" s="167"/>
      <c r="E474" s="167"/>
      <c r="F474" s="114"/>
      <c r="G474" s="114"/>
      <c r="H474" s="114"/>
      <c r="I474" s="571"/>
      <c r="J474" s="573"/>
    </row>
    <row r="475" spans="1:10" ht="13.5" customHeight="1">
      <c r="A475" s="392"/>
      <c r="B475" s="103" t="s">
        <v>228</v>
      </c>
      <c r="C475" s="110">
        <f>SUM(D475+E475+F475+G475+H475)</f>
        <v>59.94</v>
      </c>
      <c r="D475" s="393"/>
      <c r="E475" s="393">
        <v>12</v>
      </c>
      <c r="F475" s="115">
        <v>10</v>
      </c>
      <c r="G475" s="115">
        <v>37.94</v>
      </c>
      <c r="H475" s="115"/>
      <c r="I475" s="572"/>
      <c r="J475" s="566"/>
    </row>
    <row r="476" spans="1:10" ht="109.5" customHeight="1">
      <c r="A476" s="16" t="s">
        <v>213</v>
      </c>
      <c r="B476" s="227" t="s">
        <v>321</v>
      </c>
      <c r="C476" s="194">
        <f>SUM(D476+E476+F476+G476+H476)</f>
        <v>242.525</v>
      </c>
      <c r="D476" s="194">
        <f>SUM(D478+D479+D480)</f>
        <v>101.28999999999999</v>
      </c>
      <c r="E476" s="194">
        <f>SUM(E478+E479+E480)</f>
        <v>138.167</v>
      </c>
      <c r="F476" s="194">
        <f>SUM(F478+F479+F480)</f>
        <v>3.068</v>
      </c>
      <c r="G476" s="194"/>
      <c r="H476" s="194"/>
      <c r="I476" s="570" t="s">
        <v>98</v>
      </c>
      <c r="J476" s="567" t="s">
        <v>299</v>
      </c>
    </row>
    <row r="477" spans="1:10" ht="14.25" customHeight="1">
      <c r="A477" s="81"/>
      <c r="B477" s="121" t="s">
        <v>344</v>
      </c>
      <c r="C477" s="46"/>
      <c r="D477" s="82"/>
      <c r="E477" s="82"/>
      <c r="F477" s="82"/>
      <c r="G477" s="83"/>
      <c r="H477" s="117"/>
      <c r="I477" s="604"/>
      <c r="J477" s="603"/>
    </row>
    <row r="478" spans="1:10" ht="14.25" customHeight="1">
      <c r="A478" s="81"/>
      <c r="B478" s="121" t="s">
        <v>221</v>
      </c>
      <c r="C478" s="80">
        <f>SUM(D478+E478+F478+G478+H478)</f>
        <v>12.806000000000001</v>
      </c>
      <c r="D478" s="87">
        <v>0.99</v>
      </c>
      <c r="E478" s="87">
        <v>11.816</v>
      </c>
      <c r="F478" s="87"/>
      <c r="G478" s="88"/>
      <c r="H478" s="98"/>
      <c r="I478" s="604"/>
      <c r="J478" s="603"/>
    </row>
    <row r="479" spans="1:10" ht="15" customHeight="1">
      <c r="A479" s="81"/>
      <c r="B479" s="121" t="s">
        <v>228</v>
      </c>
      <c r="C479" s="46">
        <f>SUM(D479+E479+F479+G479+H479)</f>
        <v>223.986</v>
      </c>
      <c r="D479" s="82">
        <v>100.3</v>
      </c>
      <c r="E479" s="82">
        <v>123.686</v>
      </c>
      <c r="F479" s="82"/>
      <c r="G479" s="83"/>
      <c r="H479" s="117"/>
      <c r="I479" s="604"/>
      <c r="J479" s="603"/>
    </row>
    <row r="480" spans="1:10" ht="14.25" customHeight="1">
      <c r="A480" s="90"/>
      <c r="B480" s="120" t="s">
        <v>229</v>
      </c>
      <c r="C480" s="60">
        <f>SUM(D480+E480+F480+G480+H480)</f>
        <v>5.7330000000000005</v>
      </c>
      <c r="D480" s="91"/>
      <c r="E480" s="91">
        <v>2.665</v>
      </c>
      <c r="F480" s="91">
        <v>3.068</v>
      </c>
      <c r="G480" s="100"/>
      <c r="H480" s="99"/>
      <c r="I480" s="125"/>
      <c r="J480" s="314"/>
    </row>
    <row r="481" spans="1:10" ht="14.25" customHeight="1">
      <c r="A481" s="450"/>
      <c r="B481" s="467" t="s">
        <v>39</v>
      </c>
      <c r="C481" s="168">
        <f>SUM(D481+E481+F481+G481+H481)</f>
        <v>1109.1408999999999</v>
      </c>
      <c r="D481" s="468">
        <f>SUM(D483+D484+D485)</f>
        <v>210.594</v>
      </c>
      <c r="E481" s="468">
        <f>SUM(E483+E484+E485)</f>
        <v>288.4581</v>
      </c>
      <c r="F481" s="468">
        <f>SUM(F483+F484+F485)</f>
        <v>178.00289999999998</v>
      </c>
      <c r="G481" s="468">
        <f>SUM(G483+G484+G485)</f>
        <v>235.44189999999998</v>
      </c>
      <c r="H481" s="468">
        <f>SUM(H483+H484+H485)</f>
        <v>196.644</v>
      </c>
      <c r="I481" s="16"/>
      <c r="J481" s="95"/>
    </row>
    <row r="482" spans="1:10" ht="14.25" customHeight="1">
      <c r="A482" s="81"/>
      <c r="B482" s="172" t="s">
        <v>344</v>
      </c>
      <c r="C482" s="18"/>
      <c r="D482" s="83"/>
      <c r="E482" s="117"/>
      <c r="F482" s="83"/>
      <c r="G482" s="117"/>
      <c r="H482" s="83"/>
      <c r="I482" s="18"/>
      <c r="J482" s="102"/>
    </row>
    <row r="483" spans="1:10" ht="15" customHeight="1">
      <c r="A483" s="81"/>
      <c r="B483" s="172" t="s">
        <v>221</v>
      </c>
      <c r="C483" s="64">
        <f>SUM(D483+E483+F483+G483+H483)</f>
        <v>453.04499999999996</v>
      </c>
      <c r="D483" s="130">
        <f>SUM(D347+D323+D431+D478)</f>
        <v>94.517</v>
      </c>
      <c r="E483" s="130">
        <f>SUM(E347+E323+E431+E478)</f>
        <v>102.717</v>
      </c>
      <c r="F483" s="130">
        <f>SUM(F347+F323+F431+F478)</f>
        <v>91.847</v>
      </c>
      <c r="G483" s="130">
        <f>SUM(G347+G323+G431+G478)</f>
        <v>81.832</v>
      </c>
      <c r="H483" s="130">
        <f>SUM(H347+H323+H431+H478)</f>
        <v>82.132</v>
      </c>
      <c r="I483" s="18"/>
      <c r="J483" s="102"/>
    </row>
    <row r="484" spans="1:10" ht="15" customHeight="1">
      <c r="A484" s="81"/>
      <c r="B484" s="172" t="s">
        <v>228</v>
      </c>
      <c r="C484" s="64">
        <f>SUM(D484+E484+F484+G484+H484)</f>
        <v>421.4324</v>
      </c>
      <c r="D484" s="130">
        <f>SUM(D315+D319+D337+D365+D380+D387+D390+D397+D405+D438+D450+D454+D457+D463+D467+D475+D479)</f>
        <v>110.449</v>
      </c>
      <c r="E484" s="130">
        <f>SUM(E315+E319+E337+E365+E380+E387+E390+E397+E405+E438+E450+E454+E457+E463+E467+E475+E479)</f>
        <v>164.5471</v>
      </c>
      <c r="F484" s="130">
        <f>SUM(F315+F319+F337+F365+F380+F387+F390+F397+F405+F438+F450+F454+F457+F463+F467+F475+F479)</f>
        <v>34.736900000000006</v>
      </c>
      <c r="G484" s="130">
        <f>SUM(G315+G319+G337+G365+G380+G387+G390+G397+G405+G438+G450+G454+G457+G463+G467+G475+G479)</f>
        <v>79.61939999999998</v>
      </c>
      <c r="H484" s="130">
        <f>SUM(H315+H319+H337+H365+H380+H387+H390+H397+H405+H438+H450+H454+H457+H463+H467+H475+H479)</f>
        <v>32.08</v>
      </c>
      <c r="I484" s="18"/>
      <c r="J484" s="102"/>
    </row>
    <row r="485" spans="1:10" ht="19.5" customHeight="1">
      <c r="A485" s="90"/>
      <c r="B485" s="452" t="s">
        <v>229</v>
      </c>
      <c r="C485" s="462">
        <f>SUM(D485+E485+F485+G485+H485)</f>
        <v>234.66349999999997</v>
      </c>
      <c r="D485" s="204">
        <f>SUM(D316+D320+D334+D357+D360+D383+D398+D402+D406+D409+D422+D451+D458+D464+D468+D471+D480)</f>
        <v>5.628</v>
      </c>
      <c r="E485" s="204">
        <f>SUM(E316+E320+E334+E357+E360+E383+E398+E402+E406+E409+E422+E451+E458+E464+E468+E471+E480)</f>
        <v>21.193999999999996</v>
      </c>
      <c r="F485" s="204">
        <f>SUM(F316+F320+F334+F357+F360+F383+F398+F402+F406+F409+F422+F451+F458+F464+F468+F471+F480)</f>
        <v>51.41899999999999</v>
      </c>
      <c r="G485" s="204">
        <f>SUM(G316+G320+G334+G357+G360+G383+G398+G402+G406+G409+G422+G451+G458+G464+G468+G471+G480)</f>
        <v>73.9905</v>
      </c>
      <c r="H485" s="204">
        <f>SUM(H316+H320+H334+H357+H360+H383+H398+H402+H406+H409+H422+H451+H458+H464+H468+H471+H480)</f>
        <v>82.43199999999999</v>
      </c>
      <c r="I485" s="20"/>
      <c r="J485" s="103"/>
    </row>
    <row r="486" spans="1:10" ht="33" customHeight="1">
      <c r="A486" s="23"/>
      <c r="B486" s="122" t="s">
        <v>46</v>
      </c>
      <c r="C486" s="64">
        <f aca="true" t="shared" si="5" ref="C486:C492">SUM(D486+E486+F486+G486+H486)</f>
        <v>7169.099</v>
      </c>
      <c r="D486" s="180">
        <f>SUM(D488+D489+D490+D491+D492)</f>
        <v>1683.4223000000002</v>
      </c>
      <c r="E486" s="180">
        <f>SUM(E488+E489+E490+E491+E492)</f>
        <v>1351.2847</v>
      </c>
      <c r="F486" s="180">
        <f>SUM(F488+F489+F490+F491+F492)</f>
        <v>1446.8445</v>
      </c>
      <c r="G486" s="168">
        <f>SUM(G488+G489+G490+G491+G492)</f>
        <v>1686.2545</v>
      </c>
      <c r="H486" s="211">
        <f>SUM(H488+H489+H490+H491+H492)</f>
        <v>1001.293</v>
      </c>
      <c r="I486" s="590"/>
      <c r="J486" s="597"/>
    </row>
    <row r="487" spans="1:10" ht="14.25" customHeight="1">
      <c r="A487" s="22"/>
      <c r="B487" s="118" t="s">
        <v>344</v>
      </c>
      <c r="C487" s="64"/>
      <c r="D487" s="96"/>
      <c r="E487" s="96"/>
      <c r="F487" s="96"/>
      <c r="G487" s="64"/>
      <c r="H487" s="402"/>
      <c r="I487" s="591"/>
      <c r="J487" s="598"/>
    </row>
    <row r="488" spans="1:10" ht="18" customHeight="1">
      <c r="A488" s="22"/>
      <c r="B488" s="184" t="s">
        <v>221</v>
      </c>
      <c r="C488" s="64">
        <f t="shared" si="5"/>
        <v>1519.545</v>
      </c>
      <c r="D488" s="174">
        <f aca="true" t="shared" si="6" ref="D488:H489">SUM(D50+D152+D306+D483)</f>
        <v>189.44299999999998</v>
      </c>
      <c r="E488" s="174">
        <f t="shared" si="6"/>
        <v>488.188</v>
      </c>
      <c r="F488" s="174">
        <f t="shared" si="6"/>
        <v>271.327</v>
      </c>
      <c r="G488" s="130">
        <f t="shared" si="6"/>
        <v>488.455</v>
      </c>
      <c r="H488" s="173">
        <f t="shared" si="6"/>
        <v>82.132</v>
      </c>
      <c r="I488" s="591"/>
      <c r="J488" s="598"/>
    </row>
    <row r="489" spans="1:10" ht="15.75" customHeight="1">
      <c r="A489" s="22"/>
      <c r="B489" s="184" t="s">
        <v>228</v>
      </c>
      <c r="C489" s="169">
        <f t="shared" si="5"/>
        <v>781.9431999999999</v>
      </c>
      <c r="D489" s="174">
        <f t="shared" si="6"/>
        <v>153.322</v>
      </c>
      <c r="E489" s="174">
        <f t="shared" si="6"/>
        <v>255.9847</v>
      </c>
      <c r="F489" s="174">
        <f t="shared" si="6"/>
        <v>145.94150000000002</v>
      </c>
      <c r="G489" s="130">
        <f t="shared" si="6"/>
        <v>182.415</v>
      </c>
      <c r="H489" s="173">
        <f t="shared" si="6"/>
        <v>44.28</v>
      </c>
      <c r="I489" s="591"/>
      <c r="J489" s="598"/>
    </row>
    <row r="490" spans="1:10" ht="18.75" customHeight="1">
      <c r="A490" s="22"/>
      <c r="B490" s="184" t="s">
        <v>240</v>
      </c>
      <c r="C490" s="169">
        <f t="shared" si="5"/>
        <v>303.95</v>
      </c>
      <c r="D490" s="174">
        <f>SUM(D308)</f>
        <v>25</v>
      </c>
      <c r="E490" s="174">
        <f>SUM(E308)</f>
        <v>50</v>
      </c>
      <c r="F490" s="174">
        <f>SUM(F308)</f>
        <v>56</v>
      </c>
      <c r="G490" s="130">
        <f>SUM(G308)</f>
        <v>75</v>
      </c>
      <c r="H490" s="173">
        <f>SUM(H308)</f>
        <v>97.94999999999999</v>
      </c>
      <c r="I490" s="591"/>
      <c r="J490" s="598"/>
    </row>
    <row r="491" spans="1:10" ht="19.5" customHeight="1">
      <c r="A491" s="22"/>
      <c r="B491" s="184" t="s">
        <v>229</v>
      </c>
      <c r="C491" s="64">
        <f t="shared" si="5"/>
        <v>710.8775</v>
      </c>
      <c r="D491" s="174">
        <f>SUM(D52+D154+D309+D485)</f>
        <v>72.24000000000001</v>
      </c>
      <c r="E491" s="174">
        <f>SUM(E52+E154+E309+E485)</f>
        <v>108.168</v>
      </c>
      <c r="F491" s="174">
        <f>SUM(F52+F154+F309+F485)</f>
        <v>133.765</v>
      </c>
      <c r="G491" s="130">
        <f>SUM(G52+G154+G309+G485)</f>
        <v>214.7735</v>
      </c>
      <c r="H491" s="173">
        <f>SUM(H52+H154+H309+H485)</f>
        <v>181.93099999999998</v>
      </c>
      <c r="I491" s="591"/>
      <c r="J491" s="598"/>
    </row>
    <row r="492" spans="1:10" ht="15.75">
      <c r="A492" s="56"/>
      <c r="B492" s="129" t="s">
        <v>318</v>
      </c>
      <c r="C492" s="462">
        <f t="shared" si="5"/>
        <v>3852.7833</v>
      </c>
      <c r="D492" s="175">
        <f>SUM(D53+D155+D310+D459)</f>
        <v>1243.4173000000003</v>
      </c>
      <c r="E492" s="175">
        <f>SUM(E53+E155+E310+E459)</f>
        <v>448.94399999999996</v>
      </c>
      <c r="F492" s="175">
        <f>SUM(F53+F155+F310+F459)</f>
        <v>839.8109999999999</v>
      </c>
      <c r="G492" s="175">
        <f>SUM(G53+G155+G310+G459)</f>
        <v>725.611</v>
      </c>
      <c r="H492" s="175">
        <f>SUM(H53+H155+H310+H459)</f>
        <v>595</v>
      </c>
      <c r="I492" s="592"/>
      <c r="J492" s="599"/>
    </row>
    <row r="495" ht="15.75" customHeight="1"/>
    <row r="496" spans="1:1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</row>
    <row r="497" spans="1:1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</row>
    <row r="498" spans="1:1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</row>
    <row r="499" spans="1:1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</row>
    <row r="500" spans="1:1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</row>
    <row r="501" spans="1:1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</row>
    <row r="502" spans="1:1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</row>
    <row r="503" spans="1:1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</row>
    <row r="504" spans="1:1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</row>
    <row r="505" spans="1:1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</row>
    <row r="506" spans="1:1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</row>
    <row r="507" spans="1:1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</row>
    <row r="508" spans="1:1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</row>
    <row r="509" spans="1:1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</row>
    <row r="510" spans="1:1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</row>
    <row r="511" spans="1:1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</row>
    <row r="512" spans="1:1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</row>
    <row r="513" spans="1:1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</row>
    <row r="514" spans="1:1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</row>
    <row r="515" spans="1:1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</row>
    <row r="516" spans="1:1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</row>
    <row r="517" spans="1:1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</row>
    <row r="518" spans="1:1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</row>
    <row r="519" spans="1:1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</row>
    <row r="520" spans="1:1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</row>
    <row r="521" spans="1:1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</row>
    <row r="522" spans="1:1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</row>
    <row r="523" spans="1:1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</row>
    <row r="524" spans="1:1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</row>
    <row r="525" spans="1:1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1:1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</row>
    <row r="527" spans="1:1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</row>
    <row r="528" spans="1:1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</row>
    <row r="529" spans="1:1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</row>
    <row r="530" spans="1:1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</row>
    <row r="531" spans="1:1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</row>
    <row r="532" spans="1:1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</row>
    <row r="533" spans="1:1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</row>
    <row r="534" spans="1:1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</row>
    <row r="535" spans="1:1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</row>
    <row r="536" spans="1:1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</row>
    <row r="537" spans="1:1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</row>
    <row r="538" spans="1:1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</row>
    <row r="539" spans="1:1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</row>
    <row r="540" spans="1:1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</row>
    <row r="541" spans="1:1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</row>
    <row r="542" spans="1:1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</row>
    <row r="543" spans="1:1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</row>
    <row r="544" spans="1:1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</row>
    <row r="545" spans="1:1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</row>
    <row r="546" spans="1:1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</row>
    <row r="547" spans="1:1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</row>
    <row r="548" spans="1:1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</row>
    <row r="549" spans="1:1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</row>
    <row r="550" spans="1:1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</row>
    <row r="551" spans="1:1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</row>
    <row r="552" spans="1:1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</row>
    <row r="553" spans="1:1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</row>
    <row r="554" spans="1:1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</row>
    <row r="555" spans="1:1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</row>
    <row r="556" spans="1:1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</row>
    <row r="557" spans="1:1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</row>
    <row r="558" spans="1:1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</row>
    <row r="559" spans="1:1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</row>
    <row r="560" spans="1:1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</row>
    <row r="561" spans="1:1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</row>
    <row r="562" spans="1:1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</row>
    <row r="563" spans="1:1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</row>
    <row r="564" spans="1:1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</row>
    <row r="565" spans="1:1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</row>
    <row r="566" spans="1:1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</row>
    <row r="567" spans="1:1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</row>
    <row r="568" spans="1:1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</row>
    <row r="569" spans="1:1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</row>
    <row r="570" spans="1:1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</row>
    <row r="571" spans="1:1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</row>
    <row r="572" spans="1:1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</row>
    <row r="573" spans="1:1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</row>
    <row r="574" spans="1:1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</row>
    <row r="575" spans="1:1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</row>
    <row r="576" spans="1:1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</row>
    <row r="577" spans="1:1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</row>
    <row r="578" spans="1:1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</row>
    <row r="579" spans="1:1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</row>
    <row r="580" spans="1:1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</row>
    <row r="581" spans="1:1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</row>
    <row r="582" spans="1:1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</row>
    <row r="583" spans="1:1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</row>
    <row r="584" spans="1:1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</row>
    <row r="585" spans="1:1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</row>
    <row r="586" spans="1:1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</row>
    <row r="587" spans="1:1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</row>
    <row r="588" spans="1:1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</row>
    <row r="589" spans="1:1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</row>
    <row r="590" spans="1:1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</row>
    <row r="591" spans="1:1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</row>
    <row r="592" spans="1:1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</row>
    <row r="593" spans="1:1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</row>
    <row r="594" spans="1:1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</row>
    <row r="595" spans="1:1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</row>
    <row r="596" spans="1:1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</row>
    <row r="597" spans="1:1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</row>
    <row r="598" spans="1:1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</row>
    <row r="599" spans="1:1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</row>
    <row r="600" spans="1:1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</row>
    <row r="601" spans="1:1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</row>
    <row r="602" spans="1:1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</row>
    <row r="603" spans="1:1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</row>
    <row r="604" spans="1:1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</row>
    <row r="605" spans="1:1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</row>
    <row r="606" spans="1:1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</row>
    <row r="607" spans="1:1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</row>
    <row r="608" spans="1:1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</row>
    <row r="609" spans="1:1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</row>
    <row r="610" spans="1:1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</row>
    <row r="611" spans="1:1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</row>
    <row r="612" spans="1:1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</row>
    <row r="613" spans="1:1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</row>
    <row r="614" spans="1:1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</row>
    <row r="615" spans="1:1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</row>
    <row r="616" spans="1:1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</row>
    <row r="617" spans="1:1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</row>
    <row r="618" spans="1:1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</row>
    <row r="619" spans="1:1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</row>
    <row r="620" spans="1:1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</row>
    <row r="621" spans="1:1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</row>
    <row r="622" spans="1:1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</row>
    <row r="623" spans="1:1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</row>
    <row r="624" spans="1:1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</row>
    <row r="625" spans="1:1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</row>
    <row r="626" spans="1:1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</row>
    <row r="627" spans="1:1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</row>
    <row r="628" spans="1:1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</row>
    <row r="629" spans="1:1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</row>
    <row r="630" spans="1:1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</row>
    <row r="631" spans="1:1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</row>
    <row r="632" spans="1:1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</row>
    <row r="633" spans="1:1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</row>
    <row r="634" spans="1:1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</row>
    <row r="635" spans="1:1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</row>
    <row r="636" spans="1:1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</row>
    <row r="637" spans="1:1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</row>
    <row r="638" spans="1:1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</row>
    <row r="639" spans="1:1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</row>
    <row r="640" spans="1:1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</row>
    <row r="641" spans="1:1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</row>
    <row r="642" spans="1:1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</row>
    <row r="643" spans="1:1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</row>
    <row r="644" spans="1:1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</row>
    <row r="645" spans="1:1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</row>
    <row r="646" spans="1:1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</row>
    <row r="647" spans="1:1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</row>
    <row r="648" spans="1:1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</row>
    <row r="649" spans="1:1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</row>
    <row r="650" spans="1:1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</row>
    <row r="651" spans="1:1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</row>
    <row r="652" spans="1:1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</row>
    <row r="653" spans="1:1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</row>
    <row r="654" spans="1:1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</row>
    <row r="655" spans="1:1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</row>
    <row r="656" spans="1:1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</row>
    <row r="657" spans="1:1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</row>
    <row r="658" spans="1:1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</row>
    <row r="659" spans="1:1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</row>
    <row r="660" spans="1:1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</row>
    <row r="661" spans="1:1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</row>
    <row r="662" spans="1:1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</row>
    <row r="663" spans="1:1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</row>
    <row r="664" spans="1:1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</row>
    <row r="665" spans="1:1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</row>
    <row r="666" spans="1:1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</row>
    <row r="667" spans="1:1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</row>
    <row r="668" spans="1:1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</row>
    <row r="669" spans="1:1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</row>
    <row r="670" spans="1:1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</row>
  </sheetData>
  <mergeCells count="223">
    <mergeCell ref="I38:I40"/>
    <mergeCell ref="J38:J40"/>
    <mergeCell ref="I201:I203"/>
    <mergeCell ref="I369:I371"/>
    <mergeCell ref="I263:I267"/>
    <mergeCell ref="I80:I82"/>
    <mergeCell ref="I83:I85"/>
    <mergeCell ref="J83:J85"/>
    <mergeCell ref="J240:J241"/>
    <mergeCell ref="J242:J245"/>
    <mergeCell ref="I2:J2"/>
    <mergeCell ref="I3:J3"/>
    <mergeCell ref="I8:J8"/>
    <mergeCell ref="I9:J9"/>
    <mergeCell ref="I7:J7"/>
    <mergeCell ref="J98:J100"/>
    <mergeCell ref="A101:J101"/>
    <mergeCell ref="I102:I104"/>
    <mergeCell ref="J102:J104"/>
    <mergeCell ref="D98:D100"/>
    <mergeCell ref="I105:I108"/>
    <mergeCell ref="J105:J108"/>
    <mergeCell ref="A156:J156"/>
    <mergeCell ref="A157:J157"/>
    <mergeCell ref="J132:J134"/>
    <mergeCell ref="I132:I134"/>
    <mergeCell ref="I135:I137"/>
    <mergeCell ref="I138:I140"/>
    <mergeCell ref="J113:J115"/>
    <mergeCell ref="J122:J124"/>
    <mergeCell ref="I109:I112"/>
    <mergeCell ref="J109:J112"/>
    <mergeCell ref="J162:J164"/>
    <mergeCell ref="I313:I315"/>
    <mergeCell ref="J298:J300"/>
    <mergeCell ref="J263:J266"/>
    <mergeCell ref="A285:J285"/>
    <mergeCell ref="I268:I270"/>
    <mergeCell ref="I283:I284"/>
    <mergeCell ref="A131:J131"/>
    <mergeCell ref="J465:J468"/>
    <mergeCell ref="J391:J393"/>
    <mergeCell ref="I391:I393"/>
    <mergeCell ref="I399:I402"/>
    <mergeCell ref="J420:J422"/>
    <mergeCell ref="A394:J394"/>
    <mergeCell ref="J403:J406"/>
    <mergeCell ref="J407:J409"/>
    <mergeCell ref="I407:I409"/>
    <mergeCell ref="J395:J398"/>
    <mergeCell ref="J317:J320"/>
    <mergeCell ref="J469:J471"/>
    <mergeCell ref="I469:I471"/>
    <mergeCell ref="I385:I387"/>
    <mergeCell ref="A384:J384"/>
    <mergeCell ref="J399:J402"/>
    <mergeCell ref="J436:J438"/>
    <mergeCell ref="I388:I390"/>
    <mergeCell ref="J455:J458"/>
    <mergeCell ref="J349:J351"/>
    <mergeCell ref="J328:J329"/>
    <mergeCell ref="J342:J344"/>
    <mergeCell ref="I339:I341"/>
    <mergeCell ref="J358:J360"/>
    <mergeCell ref="I349:I351"/>
    <mergeCell ref="I361:I362"/>
    <mergeCell ref="I358:I360"/>
    <mergeCell ref="J361:J362"/>
    <mergeCell ref="I352:I354"/>
    <mergeCell ref="I294:I295"/>
    <mergeCell ref="A312:J312"/>
    <mergeCell ref="J313:J315"/>
    <mergeCell ref="I345:I348"/>
    <mergeCell ref="J321:J324"/>
    <mergeCell ref="A311:J311"/>
    <mergeCell ref="I332:I334"/>
    <mergeCell ref="J332:J334"/>
    <mergeCell ref="J301:J303"/>
    <mergeCell ref="J345:J348"/>
    <mergeCell ref="J448:J451"/>
    <mergeCell ref="I420:I422"/>
    <mergeCell ref="I448:I451"/>
    <mergeCell ref="J385:J387"/>
    <mergeCell ref="J388:J390"/>
    <mergeCell ref="J429:J433"/>
    <mergeCell ref="A460:J460"/>
    <mergeCell ref="I461:I464"/>
    <mergeCell ref="J461:J464"/>
    <mergeCell ref="J452:J454"/>
    <mergeCell ref="I452:I454"/>
    <mergeCell ref="I366:I368"/>
    <mergeCell ref="J366:J368"/>
    <mergeCell ref="I403:I406"/>
    <mergeCell ref="I395:I398"/>
    <mergeCell ref="I372:I374"/>
    <mergeCell ref="J369:J371"/>
    <mergeCell ref="J372:J374"/>
    <mergeCell ref="I381:I383"/>
    <mergeCell ref="J381:J383"/>
    <mergeCell ref="J486:J492"/>
    <mergeCell ref="A472:J472"/>
    <mergeCell ref="I473:I475"/>
    <mergeCell ref="J473:J475"/>
    <mergeCell ref="J476:J479"/>
    <mergeCell ref="I476:I479"/>
    <mergeCell ref="D16:H16"/>
    <mergeCell ref="I16:I17"/>
    <mergeCell ref="I486:I492"/>
    <mergeCell ref="I321:I323"/>
    <mergeCell ref="I317:I320"/>
    <mergeCell ref="I465:I468"/>
    <mergeCell ref="I436:I438"/>
    <mergeCell ref="I429:I431"/>
    <mergeCell ref="I378:I380"/>
    <mergeCell ref="I455:I457"/>
    <mergeCell ref="I35:I37"/>
    <mergeCell ref="A11:J11"/>
    <mergeCell ref="A12:J12"/>
    <mergeCell ref="A13:J13"/>
    <mergeCell ref="J16:J17"/>
    <mergeCell ref="A16:A17"/>
    <mergeCell ref="B16:B17"/>
    <mergeCell ref="C16:C17"/>
    <mergeCell ref="I31:I34"/>
    <mergeCell ref="I20:I24"/>
    <mergeCell ref="J20:J24"/>
    <mergeCell ref="A18:J18"/>
    <mergeCell ref="I62:I64"/>
    <mergeCell ref="A41:J41"/>
    <mergeCell ref="A54:J54"/>
    <mergeCell ref="A19:J19"/>
    <mergeCell ref="I25:I30"/>
    <mergeCell ref="J25:J30"/>
    <mergeCell ref="J31:J34"/>
    <mergeCell ref="J35:J37"/>
    <mergeCell ref="A55:J55"/>
    <mergeCell ref="J42:J46"/>
    <mergeCell ref="A275:A276"/>
    <mergeCell ref="J268:J270"/>
    <mergeCell ref="I271:I274"/>
    <mergeCell ref="J275:J280"/>
    <mergeCell ref="I275:I280"/>
    <mergeCell ref="B275:B276"/>
    <mergeCell ref="J271:J274"/>
    <mergeCell ref="J56:J58"/>
    <mergeCell ref="I59:I61"/>
    <mergeCell ref="J59:J61"/>
    <mergeCell ref="J77:J79"/>
    <mergeCell ref="I68:I70"/>
    <mergeCell ref="I71:I73"/>
    <mergeCell ref="J71:J73"/>
    <mergeCell ref="I77:I79"/>
    <mergeCell ref="J68:J70"/>
    <mergeCell ref="I74:I76"/>
    <mergeCell ref="J65:J67"/>
    <mergeCell ref="I65:I67"/>
    <mergeCell ref="J62:J64"/>
    <mergeCell ref="I92:I97"/>
    <mergeCell ref="I89:I91"/>
    <mergeCell ref="I86:I88"/>
    <mergeCell ref="J86:J88"/>
    <mergeCell ref="J89:J91"/>
    <mergeCell ref="J92:J97"/>
    <mergeCell ref="J74:J76"/>
    <mergeCell ref="J80:J82"/>
    <mergeCell ref="I122:I124"/>
    <mergeCell ref="I113:I115"/>
    <mergeCell ref="I119:I121"/>
    <mergeCell ref="J119:J121"/>
    <mergeCell ref="J116:J118"/>
    <mergeCell ref="I116:I118"/>
    <mergeCell ref="J165:J167"/>
    <mergeCell ref="J193:J196"/>
    <mergeCell ref="I193:I196"/>
    <mergeCell ref="I189:I191"/>
    <mergeCell ref="J171:J173"/>
    <mergeCell ref="J168:J170"/>
    <mergeCell ref="J189:J191"/>
    <mergeCell ref="I180:I182"/>
    <mergeCell ref="J177:J179"/>
    <mergeCell ref="I183:I185"/>
    <mergeCell ref="I162:I164"/>
    <mergeCell ref="I165:I167"/>
    <mergeCell ref="I168:I170"/>
    <mergeCell ref="I177:I179"/>
    <mergeCell ref="I174:I176"/>
    <mergeCell ref="I171:I173"/>
    <mergeCell ref="J197:J200"/>
    <mergeCell ref="A259:J259"/>
    <mergeCell ref="J246:J250"/>
    <mergeCell ref="I197:I200"/>
    <mergeCell ref="J251:J255"/>
    <mergeCell ref="I219:I222"/>
    <mergeCell ref="I251:I255"/>
    <mergeCell ref="J215:J218"/>
    <mergeCell ref="I223:I228"/>
    <mergeCell ref="I246:I250"/>
    <mergeCell ref="I234:I239"/>
    <mergeCell ref="I215:I218"/>
    <mergeCell ref="J229:J233"/>
    <mergeCell ref="J219:J222"/>
    <mergeCell ref="J223:J228"/>
    <mergeCell ref="I229:I233"/>
    <mergeCell ref="J144:J146"/>
    <mergeCell ref="I144:I146"/>
    <mergeCell ref="A125:J125"/>
    <mergeCell ref="I281:I282"/>
    <mergeCell ref="A192:J192"/>
    <mergeCell ref="J180:J182"/>
    <mergeCell ref="J174:J176"/>
    <mergeCell ref="J183:J185"/>
    <mergeCell ref="I186:I188"/>
    <mergeCell ref="J186:J188"/>
    <mergeCell ref="I256:I257"/>
    <mergeCell ref="J256:J257"/>
    <mergeCell ref="J294:J297"/>
    <mergeCell ref="I355:I357"/>
    <mergeCell ref="J355:J357"/>
    <mergeCell ref="J352:J354"/>
    <mergeCell ref="I342:I344"/>
    <mergeCell ref="I291:I293"/>
    <mergeCell ref="I260:I262"/>
    <mergeCell ref="J260:J262"/>
  </mergeCells>
  <printOptions horizontalCentered="1"/>
  <pageMargins left="0" right="0" top="0.7874015748031497" bottom="0.5905511811023623" header="0" footer="0"/>
  <pageSetup horizontalDpi="600" verticalDpi="600" orientation="landscape" paperSize="9" scale="90" r:id="rId1"/>
  <headerFooter alignWithMargins="0">
    <oddFooter>&amp;C&amp;P+3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59.125" style="0" customWidth="1"/>
    <col min="7" max="7" width="13.25390625" style="0" bestFit="1" customWidth="1"/>
    <col min="8" max="8" width="11.75390625" style="0" customWidth="1"/>
  </cols>
  <sheetData>
    <row r="2" spans="1:8" ht="18.75">
      <c r="A2" s="631" t="s">
        <v>234</v>
      </c>
      <c r="B2" s="631"/>
      <c r="C2" s="631"/>
      <c r="D2" s="631"/>
      <c r="E2" s="631"/>
      <c r="F2" s="631"/>
      <c r="G2" s="631"/>
      <c r="H2" s="631"/>
    </row>
    <row r="4" spans="1:8" ht="15.75">
      <c r="A4" s="638" t="s">
        <v>198</v>
      </c>
      <c r="B4" s="640" t="s">
        <v>205</v>
      </c>
      <c r="C4" s="640" t="s">
        <v>209</v>
      </c>
      <c r="D4" s="635" t="s">
        <v>208</v>
      </c>
      <c r="E4" s="636"/>
      <c r="F4" s="636"/>
      <c r="G4" s="636"/>
      <c r="H4" s="637"/>
    </row>
    <row r="5" spans="1:8" ht="65.25" customHeight="1">
      <c r="A5" s="639"/>
      <c r="B5" s="641"/>
      <c r="C5" s="641"/>
      <c r="D5" s="11">
        <v>2008</v>
      </c>
      <c r="E5" s="11">
        <v>2009</v>
      </c>
      <c r="F5" s="11">
        <v>2010</v>
      </c>
      <c r="G5" s="11">
        <v>2011</v>
      </c>
      <c r="H5" s="11">
        <v>2012</v>
      </c>
    </row>
    <row r="6" spans="1:8" ht="18" customHeight="1">
      <c r="A6" s="632" t="s">
        <v>237</v>
      </c>
      <c r="B6" s="633"/>
      <c r="C6" s="633"/>
      <c r="D6" s="633"/>
      <c r="E6" s="633"/>
      <c r="F6" s="633"/>
      <c r="G6" s="633"/>
      <c r="H6" s="634"/>
    </row>
    <row r="7" spans="1:8" ht="36" customHeight="1">
      <c r="A7" s="4"/>
      <c r="B7" s="6" t="s">
        <v>231</v>
      </c>
      <c r="C7" s="4">
        <f>SUM(D7+E7+F7+G7+H7)</f>
        <v>67103</v>
      </c>
      <c r="D7" s="4">
        <f>SUM(D12+D13+D14)</f>
        <v>34057</v>
      </c>
      <c r="E7" s="4">
        <f>SUM(E12+E13+E14)</f>
        <v>33046</v>
      </c>
      <c r="F7" s="23"/>
      <c r="G7" s="28">
        <f>SUM(G11+G12+G13+G14)</f>
        <v>0</v>
      </c>
      <c r="H7" s="16">
        <f>SUM(H11+H12+H13+H14)</f>
        <v>0</v>
      </c>
    </row>
    <row r="8" spans="1:8" ht="18.75" customHeight="1">
      <c r="A8" s="8"/>
      <c r="B8" s="7" t="s">
        <v>235</v>
      </c>
      <c r="C8" s="8"/>
      <c r="D8" s="8">
        <v>1.084</v>
      </c>
      <c r="E8" s="19">
        <v>1.069</v>
      </c>
      <c r="F8" s="18">
        <v>1.065</v>
      </c>
      <c r="G8" s="19">
        <v>1.061</v>
      </c>
      <c r="H8" s="18">
        <v>1.057</v>
      </c>
    </row>
    <row r="9" spans="1:8" ht="18.75" customHeight="1">
      <c r="A9" s="8"/>
      <c r="B9" s="7" t="s">
        <v>236</v>
      </c>
      <c r="C9" s="8"/>
      <c r="D9" s="8"/>
      <c r="E9" s="19"/>
      <c r="F9" s="18"/>
      <c r="G9" s="26">
        <f>SUM(D8*E8*F8*G8)</f>
        <v>1.3093989221399998</v>
      </c>
      <c r="H9" s="27">
        <f>SUM(D8*E8*F8*G8*H8)</f>
        <v>1.3840346607019796</v>
      </c>
    </row>
    <row r="10" spans="1:8" ht="14.25" customHeight="1">
      <c r="A10" s="8"/>
      <c r="B10" s="13" t="s">
        <v>232</v>
      </c>
      <c r="C10" s="8"/>
      <c r="D10" s="8"/>
      <c r="E10" s="25"/>
      <c r="F10" s="22"/>
      <c r="G10" s="19"/>
      <c r="H10" s="18"/>
    </row>
    <row r="11" spans="1:8" ht="17.25" customHeight="1">
      <c r="A11" s="8"/>
      <c r="B11" s="13" t="s">
        <v>212</v>
      </c>
      <c r="C11" s="8"/>
      <c r="D11" s="8"/>
      <c r="E11" s="25"/>
      <c r="F11" s="22"/>
      <c r="G11" s="19"/>
      <c r="H11" s="18"/>
    </row>
    <row r="12" spans="1:8" ht="21" customHeight="1">
      <c r="A12" s="8"/>
      <c r="B12" s="7" t="s">
        <v>221</v>
      </c>
      <c r="C12" s="8">
        <f>SUM(D12+E12+F12+G12+H12)</f>
        <v>25821</v>
      </c>
      <c r="D12" s="8">
        <v>12601</v>
      </c>
      <c r="E12" s="8">
        <v>13220</v>
      </c>
      <c r="F12" s="8"/>
      <c r="G12" s="19"/>
      <c r="H12" s="18"/>
    </row>
    <row r="13" spans="1:8" ht="17.25" customHeight="1">
      <c r="A13" s="8"/>
      <c r="B13" s="7" t="s">
        <v>228</v>
      </c>
      <c r="C13" s="8">
        <f>SUM(D13+E13+F13+G13+H13)</f>
        <v>20641</v>
      </c>
      <c r="D13" s="8">
        <v>10728</v>
      </c>
      <c r="E13" s="8">
        <v>9913</v>
      </c>
      <c r="F13" s="8"/>
      <c r="G13" s="19"/>
      <c r="H13" s="18"/>
    </row>
    <row r="14" spans="1:8" ht="18.75" customHeight="1">
      <c r="A14" s="5"/>
      <c r="B14" s="3" t="s">
        <v>229</v>
      </c>
      <c r="C14" s="5">
        <f>SUM(D14+E14+F14+G14+H14)</f>
        <v>20641</v>
      </c>
      <c r="D14" s="5">
        <v>10728</v>
      </c>
      <c r="E14" s="5">
        <v>9913</v>
      </c>
      <c r="F14" s="5"/>
      <c r="G14" s="24"/>
      <c r="H14" s="20"/>
    </row>
    <row r="15" spans="1:8" ht="15.75">
      <c r="A15" s="635" t="s">
        <v>238</v>
      </c>
      <c r="B15" s="636"/>
      <c r="C15" s="636"/>
      <c r="D15" s="636"/>
      <c r="E15" s="636"/>
      <c r="F15" s="636"/>
      <c r="G15" s="636"/>
      <c r="H15" s="637"/>
    </row>
    <row r="16" spans="1:8" ht="31.5">
      <c r="A16" s="4"/>
      <c r="B16" s="6" t="s">
        <v>231</v>
      </c>
      <c r="C16" s="32">
        <f>SUM(D16+E16+F16+G16+H16)</f>
        <v>90331.0084888796</v>
      </c>
      <c r="D16" s="4"/>
      <c r="E16" s="4"/>
      <c r="F16" s="23"/>
      <c r="G16" s="31">
        <f>SUM(G18+G19+G20+G21)</f>
        <v>44594.19909132197</v>
      </c>
      <c r="H16" s="31">
        <f>SUM(H18+H19+H20+H21)</f>
        <v>45736.80939755762</v>
      </c>
    </row>
    <row r="17" spans="1:8" ht="15.75">
      <c r="A17" s="8"/>
      <c r="B17" s="13" t="s">
        <v>232</v>
      </c>
      <c r="C17" s="33"/>
      <c r="D17" s="8"/>
      <c r="E17" s="25"/>
      <c r="F17" s="22"/>
      <c r="G17" s="18"/>
      <c r="H17" s="18"/>
    </row>
    <row r="18" spans="1:8" ht="15.75">
      <c r="A18" s="8"/>
      <c r="B18" s="13" t="s">
        <v>212</v>
      </c>
      <c r="C18" s="33"/>
      <c r="D18" s="8"/>
      <c r="E18" s="25"/>
      <c r="F18" s="22"/>
      <c r="G18" s="18"/>
      <c r="H18" s="18"/>
    </row>
    <row r="19" spans="1:8" ht="15.75">
      <c r="A19" s="8"/>
      <c r="B19" s="7" t="s">
        <v>221</v>
      </c>
      <c r="C19" s="33">
        <f>SUM(D19+E19+F19+G19+H19)</f>
        <v>34796.67403236631</v>
      </c>
      <c r="D19" s="8"/>
      <c r="E19" s="8"/>
      <c r="F19" s="8"/>
      <c r="G19" s="29">
        <f>SUM(D12*G9)</f>
        <v>16499.735817886136</v>
      </c>
      <c r="H19" s="29">
        <f>SUM(E12*H9)</f>
        <v>18296.93821448017</v>
      </c>
    </row>
    <row r="20" spans="1:8" ht="15.75">
      <c r="A20" s="8"/>
      <c r="B20" s="7" t="s">
        <v>228</v>
      </c>
      <c r="C20" s="33">
        <f>SUM(D20+E20+F20+G20+H20)</f>
        <v>27767.167228256643</v>
      </c>
      <c r="D20" s="8"/>
      <c r="E20" s="8"/>
      <c r="F20" s="8"/>
      <c r="G20" s="29">
        <f>SUM(D13*G9)</f>
        <v>14047.231636717917</v>
      </c>
      <c r="H20" s="29">
        <f>SUM(E13*H9)</f>
        <v>13719.935591538724</v>
      </c>
    </row>
    <row r="21" spans="1:8" ht="15.75">
      <c r="A21" s="5"/>
      <c r="B21" s="3" t="s">
        <v>229</v>
      </c>
      <c r="C21" s="34">
        <f>SUM(D21+E21+F21+G21+H21)</f>
        <v>27767.167228256643</v>
      </c>
      <c r="D21" s="5"/>
      <c r="E21" s="5"/>
      <c r="F21" s="5"/>
      <c r="G21" s="30">
        <f>SUM(D14*G9)</f>
        <v>14047.231636717917</v>
      </c>
      <c r="H21" s="30">
        <f>SUM(E14*H9)</f>
        <v>13719.935591538724</v>
      </c>
    </row>
  </sheetData>
  <mergeCells count="7">
    <mergeCell ref="A2:H2"/>
    <mergeCell ref="A6:H6"/>
    <mergeCell ref="A15:H15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User</cp:lastModifiedBy>
  <cp:lastPrinted>2009-09-18T08:17:34Z</cp:lastPrinted>
  <dcterms:created xsi:type="dcterms:W3CDTF">2007-05-21T03:04:15Z</dcterms:created>
  <dcterms:modified xsi:type="dcterms:W3CDTF">2009-09-18T08:18:21Z</dcterms:modified>
  <cp:category/>
  <cp:version/>
  <cp:contentType/>
  <cp:contentStatus/>
</cp:coreProperties>
</file>